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65" tabRatio="601" activeTab="0"/>
  </bookViews>
  <sheets>
    <sheet name="Plan de Mej Inst." sheetId="1" r:id="rId1"/>
  </sheets>
  <definedNames>
    <definedName name="_xlnm.Print_Area" localSheetId="0">'Plan de Mej Inst.'!$A$1:$T$29</definedName>
    <definedName name="_xlnm.Print_Titles" localSheetId="0">'Plan de Mej Inst.'!$12:$13</definedName>
  </definedNames>
  <calcPr fullCalcOnLoad="1"/>
</workbook>
</file>

<file path=xl/sharedStrings.xml><?xml version="1.0" encoding="utf-8"?>
<sst xmlns="http://schemas.openxmlformats.org/spreadsheetml/2006/main" count="140" uniqueCount="135">
  <si>
    <t>Código hallazgo</t>
  </si>
  <si>
    <t>Causa del hallazgo</t>
  </si>
  <si>
    <t>No.</t>
  </si>
  <si>
    <t>Fecha iniciación de la Actividad</t>
  </si>
  <si>
    <t>Fecha terminación de la Actividad</t>
  </si>
  <si>
    <t>Plazo en semanas de la Actividad</t>
  </si>
  <si>
    <t>Cantidad de Medida de la Actividad</t>
  </si>
  <si>
    <r>
      <t xml:space="preserve">Descripción hallazgo </t>
    </r>
  </si>
  <si>
    <t>Acción de mejoramiento</t>
  </si>
  <si>
    <t xml:space="preserve">Descripción de las Actividades </t>
  </si>
  <si>
    <t>Denominación de la Unidad de medida de la Actividad</t>
  </si>
  <si>
    <t>ENTIDAD:  CORPORACIÓN AUTONOMA REGIONAL PARA LA DEFENSA DE LA MESETA DE BUCARAMANGA - CDMB</t>
  </si>
  <si>
    <t>NIT:</t>
  </si>
  <si>
    <t>890.201.573-0</t>
  </si>
  <si>
    <t>MODALIDAD DE AUDITORIA:  AUDITORÍA GUBERNAMENTAL CON ENFOQUE INTEGRAL, MODALIDAD REGULAR</t>
  </si>
  <si>
    <t>Puntaje  Logrado  por las Actividades  (PLAI)</t>
  </si>
  <si>
    <t xml:space="preserve">Puntaje Logrado por las Actividades  Vencidas (PLAVI)  </t>
  </si>
  <si>
    <t>Puntaje atribuido a las actividades vencidas (PAAVI)</t>
  </si>
  <si>
    <t>FECHA DE SUSCRIPCIÓN:</t>
  </si>
  <si>
    <t xml:space="preserve">Avance físico de ejecución de las metas  </t>
  </si>
  <si>
    <t>FECHA DE EVALUACIÓN</t>
  </si>
  <si>
    <t>CDMB - CONTRALORIA GENERAL DE LA REPÚBLICA</t>
  </si>
  <si>
    <t>Porcentaje</t>
  </si>
  <si>
    <t>H3</t>
  </si>
  <si>
    <t>H2</t>
  </si>
  <si>
    <t>H6</t>
  </si>
  <si>
    <t>Efectividad de la Acción</t>
  </si>
  <si>
    <t>SI</t>
  </si>
  <si>
    <t>NO</t>
  </si>
  <si>
    <t>OFICINA DE CONTRATACIÓN</t>
  </si>
  <si>
    <t>CORPORACIÓN AUTÓNOMA REGIONAL PARA LA DEFENSA DE LA MESETA DE BUCARAMANGA</t>
  </si>
  <si>
    <t>SUBDIRECCIÓN ADMINISTRATIVA Y FINANCIERA</t>
  </si>
  <si>
    <t>SUBDIRECCIÓN DE ORDENAMIENTO Y PLANIFICACIÓN INTEGRAL DEL TERRITORIO</t>
  </si>
  <si>
    <t>Reporte</t>
  </si>
  <si>
    <t>Informe</t>
  </si>
  <si>
    <t>Contrato</t>
  </si>
  <si>
    <t>H30</t>
  </si>
  <si>
    <r>
      <rPr>
        <b/>
        <sz val="10"/>
        <rFont val="Arial"/>
        <family val="2"/>
      </rPr>
      <t>Traslado Laboratorio de Aguas y Suelos.</t>
    </r>
    <r>
      <rPr>
        <sz val="10"/>
        <rFont val="Arial"/>
        <family val="2"/>
      </rPr>
      <t xml:space="preserve">
En virtud del fundamento fáctico y normativo antes expuesto, se observa que la CDMB incurrió en el pago de A.I.U en cuantía de $28.035.350 reconocido dentro del contrato 9961-07 del 24 de junio de 2015 para la realización de los ensayos de laboratorio, en tanto dicha contratación fue motivada por la imposibilidad de realizar tales ensayos en su propio laboratorio, por causa del estado en el que esta infraestructura quedó tras su desmonte y traslado de esa dependencia a su nuevo lugar de operación.</t>
    </r>
  </si>
  <si>
    <t xml:space="preserve">Laboratorio construido </t>
  </si>
  <si>
    <t>H34</t>
  </si>
  <si>
    <t>La anterior situación, transgrede el principio de planeación y de responsabilidad al no dotar de equipos y elementos en óptimas condiciones para el funcionamiento del Sistema de Vigilancia de la Calidad del aire, en  cumplimiento de su misión institucional.</t>
  </si>
  <si>
    <t>Fortalecer el sistema de vigilancia de calidad del aire, mediante la modernización y actualización de equipos con el fin de obtener información técnica confiable y oportuna.</t>
  </si>
  <si>
    <t>Proceso de adquisición de equipos.</t>
  </si>
  <si>
    <t>Laboratorio en funcionamiento</t>
  </si>
  <si>
    <t>Construcción y puesta en funcionamiento del Laboratorio de Aguas y Suelos de la entidad con el fin de generar la información requerida por los procesos misionales para el efectivo desarrollo de los objetivos y proyectos institucionales.</t>
  </si>
  <si>
    <t>Construcción obra civil del laboratorio de conformidad con las condiciones establecidas en el contrato.</t>
  </si>
  <si>
    <t>Implementación de equipos, prueba de técnicas y puesta en funcionamiento del laboratorio.</t>
  </si>
  <si>
    <t>Porcentaje de Avance físico de ejecución de las Actividades</t>
  </si>
  <si>
    <t>EVIDENCIAS</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</si>
  <si>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</si>
  <si>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</si>
  <si>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</si>
  <si>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</si>
  <si>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</si>
  <si>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</si>
  <si>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</si>
  <si>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</si>
  <si>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</si>
  <si>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</si>
  <si>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Subdirector Administrativo y Financiero</t>
  </si>
  <si>
    <t>CHANEL ROCIO LOPEZ ALDANA</t>
  </si>
  <si>
    <t>Jefe Oficina de Contratación</t>
  </si>
  <si>
    <t>YADY ARDILA GRANDAS</t>
  </si>
  <si>
    <t>Secretaria General</t>
  </si>
  <si>
    <t>Jefe Oficina de Control Interno</t>
  </si>
  <si>
    <t>Director General CDMB</t>
  </si>
  <si>
    <t>CARLOS ALBERTO OREJARENA JEREZ</t>
  </si>
  <si>
    <t>Subdirectora Evaluación y Control Ambiental</t>
  </si>
  <si>
    <t>Subdirector Ordenamiento y Planificación Integral del Territorio</t>
  </si>
  <si>
    <t>Acta de Reunión</t>
  </si>
  <si>
    <t>SUBDIRECCIÓN DEL RIESGO Y SEGURIDAD TERRITORIAL</t>
  </si>
  <si>
    <t>PLAN DE MEJORAMIENTO INSTITUCIONAL 2017 - 2018 - 2019</t>
  </si>
  <si>
    <t>Subdirector Gestión del Riesgo y Seguridad Territorial</t>
  </si>
  <si>
    <t>El Coordinador de Tesorería y Cartera solicitará mensualmente, vía correo electrónico o mediante memorando, los auxiliares de la sobretasa ambiental al impuesto predial  que se lleva en cada municipio del área de jurisdicción  para elaborar el reporte que resuma los ingresos con destino a la Coordinación de Presupuesto y contabilidad de la CDMB.</t>
  </si>
  <si>
    <t>Trimestralmente el profesional a cargo en la Coordinación de Tesorería y Cartera reportará el informe mensual a  contabilidad, referente a los ingresos por concepto de la sobretasa ambiental al impuesto predial y elaborará una conciliación trimestral que será firmada entre las partes involucradas, documento en el cual se plasmaran las cifras de los ingresos causados y recaudos efectuados por este concepto. Estableciéndose las diferencias y observaciones pertinentes.</t>
  </si>
  <si>
    <t>El profesional especializado de contabilidad presentará el informe de la gestión y documentación obtenida, ante el Comité de Sostenibilidad Contable para que defina su situación contable.</t>
  </si>
  <si>
    <t>Teniendo en cuenta las decisiones tomadas en el Comité de Sostenibilidad Contable, se debe proceder a ejecutar el proceso de venta de bienes dados de baja.</t>
  </si>
  <si>
    <t>Trámite contractual</t>
  </si>
  <si>
    <t>Documento</t>
  </si>
  <si>
    <t>Situación que obedece a falta de gestión y oportunidad en el procedimiento que realiza la corporación, para culminar la expedición de la resolución correspondiente en la Subdirección de Evaluación y Control Ambiental — SEYCA.</t>
  </si>
  <si>
    <t>Proferir decisión de fondo de los trámites de las concesiones de agua radicadas en las vigencias 2017 y 2018  que cumplan con los requisitos y requerimientos de la normatividad vigente.</t>
  </si>
  <si>
    <t>Revisión de las resoluciones proyectadas sobre el otorgamiento o no de los trámites de concesiones de agua radicadas en las vigencias 2017 y 2018.</t>
  </si>
  <si>
    <r>
      <rPr>
        <b/>
        <sz val="10"/>
        <rFont val="Arial"/>
        <family val="2"/>
      </rPr>
      <t>Diferencia Conciliaciones con Cartera</t>
    </r>
    <r>
      <rPr>
        <sz val="10"/>
        <rFont val="Arial"/>
        <family val="2"/>
      </rPr>
      <t xml:space="preserve">
Del cruce de información realizada a través del proceso de circularización se detectó diferencia entre el valor adecuado por Sobretasa Ambiental del Municipio de Rionegro y lo registrado en el Balance General a 31 de diciembre de 2018, de $73,469,521 que corresponde a un mayor valor contabilizado por la CDMB, en donde no coincidía la información y fue necesario que la Corporación entrará a conciliar.</t>
    </r>
  </si>
  <si>
    <r>
      <rPr>
        <b/>
        <sz val="10"/>
        <rFont val="Arial"/>
        <family val="2"/>
      </rPr>
      <t>Solicitudes Tasa por Uso del Agua</t>
    </r>
    <r>
      <rPr>
        <sz val="10"/>
        <rFont val="Arial"/>
        <family val="2"/>
      </rPr>
      <t xml:space="preserve">
En la CDMB se encontró que de las 775 solicitudes de Utilización de Aguas registradas en las vigencias 2017 (453) y 2018 (322), a 31 de diciembre de 2018 se encuentran resueltas solo el 25,96%.
De acuerdo a lo observado por el equipo auditor, la mayor parte de solicitudes de 2017 y 2018, que se hallan en borrador el acto administrativo es decir "resolución", y que no han sido revisadas o firmadas del año 2017 el 71.74% y del 2018 el 76.08%.
Lo cual da origen a que con la demora de los nuevos permisos se dejen de obtener recursos para a la corporación, ocasionando el uso ilegal del agua y a su vez corre el riesgo que se use agua no adecuada para el consumo solicitado. Situación que impide cumplir con el objetivo principal de la Tasa, la cual es cubrir el costo del manejo del recurso hídrico, reducir el consumo y motivar su conservación, dejando de percibir recursos financieros que se debieran destinar a las actividades de protección, recuperación y monitoreo del recurso hídrico.</t>
    </r>
  </si>
  <si>
    <t>PLAN DE MEJORAMIENTO AUDIT CGR VIG 2017</t>
  </si>
  <si>
    <t>El profesional Especializado de Contabilidad realizará solicitudes de información por escrito,  ante los entes involucrados por parte de Secretaria General  y la Subdirección Administrativa y Financiera para determinar la existencia y estado de los bienes mencionados anteriormente.</t>
  </si>
  <si>
    <t>Memorando SAF-CON13-2019 con fecha de 17-12-2019 dirigido a Reynaldo Uribe solicitando documentación e información del  vehículo CAMIONETA VOLSWAGEN PICK-UP YT-1481. Derecho de petición del 13-12-2019 dirigido al departamento de Policía de Barranquilla solicitando información del vehículo CAMPERO CABIANDO MITSUBICHI con placa PMA-554.</t>
  </si>
  <si>
    <t>Acta de Comité de Sostenibilidad Contable de 29-11-2019 donde se decide calcular contablemente deterioro en 100% a estos vehículos mientras se dan de baja dichos activos.</t>
  </si>
  <si>
    <t>Memorando SEYCA-E-004 de 17-01-2020, con los respectivos listados e información que soporta los resultados reportados tanto en la actividad 1 como en la dos del presente hallazgo. Anexa CD.</t>
  </si>
  <si>
    <t>SUBDIRECCIÓN ADMINISTRATIVA Y FINANCIERA
SECRETARÍA GENERAL
OFICINA DE CONTRATACIÓN</t>
  </si>
  <si>
    <t>SUBDIRECCIÓN DE EVALUACIÓN Y CONTROL AMBIENTAL
COORDINACIÓN EVALUACIÓN AMBIENTAL</t>
  </si>
  <si>
    <t>LEONEL ENRIQUE HERRERA ROA</t>
  </si>
  <si>
    <t>LUIS ALBERTO FLOREZ CHACÓN</t>
  </si>
  <si>
    <t>CARLOS ALBERTO DÍAZ BARRERA</t>
  </si>
  <si>
    <t>SONIA ROCIO SERRANO LEÓN</t>
  </si>
  <si>
    <t>JUAN CARLOS REYES NOVA</t>
  </si>
  <si>
    <t>PAOLA ANDREA MELENDEZ DÍAZ</t>
  </si>
  <si>
    <t>Dependencia Responsable</t>
  </si>
  <si>
    <t>La anterior situación, se presentó debido a que ese desplazamiento, al tenor de la promesa de compraventa, se dio como algo prematuro, inoportuno y carente de planeación, toda vez que a partir del pacto negociar no existía ni la necesidad ni la obligación por parte de la CDMB de efectuar ese movimiento, dado que este se encontraba  sujeto a una condición de tiempo como era la de contar con las instalaciones  definitivas para su normal funcionamiento, y que para el momento en que se llevó a cabo ese traslado esta no se había concretado.</t>
  </si>
  <si>
    <r>
      <rPr>
        <b/>
        <sz val="10"/>
        <rFont val="Arial"/>
        <family val="2"/>
      </rPr>
      <t>Sistema de Vigilancia de la Calidad del aire.</t>
    </r>
    <r>
      <rPr>
        <sz val="10"/>
        <rFont val="Arial"/>
        <family val="2"/>
      </rPr>
      <t xml:space="preserve">
Dentro del proceso auditor se identificó que la Red de Monitoreo de Calidad del Aire del Área Metropolitana de Bucaramanga está conformada por siete estaciones químicas y cuatro estaciones meteorológicas, y resultado de visita a cada una de ellas se observó la inoperancia del Sistema de Vigilancia de la Calidad del aire, no obstante evidenciarse documentalmente los requerimientos de los operadores durante las vigencias 2012, 2014 y 2015.</t>
    </r>
  </si>
  <si>
    <t>Jefe Oficina Asesora de Direccionamiento Estratégico Institucional (E)</t>
  </si>
  <si>
    <t>Situación originada por deficiencias en los mecanismos de control interno para un adecuado seguimiento ambiental, lo cual generó sobrestimación de las cuentas 131126 cuentas por cobrar Sobretasa Ambiental y la 411060 Ingresos sobretasa ambiental en cuantía de $73.469.521, afectando la información financiera de la Corporación para la toma de decisiones, así como la confiabilidad de la información reportada.</t>
  </si>
  <si>
    <t xml:space="preserve">La subdirección Administrativa y Financiera mediante la Coordinación de Tesorería y Cartera  realizará conciliación de cifras trimestrales por concepto de sobretasa ambiental al impuesto predial con los municipios del área de  jurisdicción de la CDMB, verificando con documentos idóneos el reconocimiento de los ingresos y los registros causados y reportados por cada uno de los municipios. </t>
  </si>
  <si>
    <r>
      <rPr>
        <b/>
        <sz val="10"/>
        <rFont val="Arial"/>
        <family val="2"/>
      </rPr>
      <t>Baja de Bienes</t>
    </r>
    <r>
      <rPr>
        <sz val="10"/>
        <rFont val="Arial"/>
        <family val="2"/>
      </rPr>
      <t xml:space="preserve">
A 31 de diciembre de 2018, en la subcuenta 16750201 equipo de transporte terrestre, se encuentran registrados dos (2) vehículos por valor de $34.940.812, correspondientes al vehículo CAMPERO CABIANDO MITSUBICHI con placa PMA-554 por $19.940.812 y la CAMIONETA VOLSWAGEN PICK-IP YT-1481 por $15.000.000 los cuales la empresa no ha dado de baja, si se tiene en cuenta que estos activos no están generando ningún beneficio a la entidad. Según acta de visita del 14 de marzo de 2019, se evidencio que estos vehículos se encuentran fuera de servicio hace mas de tres (3) años y que de acuerdo al avalúo técnico realizado en el 2017, el valor calculado fue de $997,040 y $750.000 respectivamente.</t>
    </r>
  </si>
  <si>
    <t>Esta situación  se origina por deficiencias en el sistema de control Interno Contable y falta de depuración de la información, situación que genera sobrestimación de la subcuenta 1675201 equipo de transporte terrestre por $34.940.812.</t>
  </si>
  <si>
    <t>Adelantar la gestión jurídica y administrativa pertinente,   para determinar el estado actual de los bienes en estén en desuso de propiedad de la CDMB y efectuar los trámites necesarios para proceder a la baja de los mismos.</t>
  </si>
  <si>
    <t>Mejorar las acciones y comunicación dentro de la subdirección de evaluación y control ambiental, que conlleven a dar respuesta a usuarios que solicitan el tramite de concesiones de aguas.</t>
  </si>
  <si>
    <t>PLAN DE MEJORAMIENTO AUDITORÍA CGR VIGENCIAS ANTERIORES</t>
  </si>
  <si>
    <t>H14</t>
  </si>
  <si>
    <t>Deficiente desempeño institucional, despues de 17 años no ha implementado de forma integral la Política Nacional de Humedales Interiores de Colombia (PNHIC) expedida en 2002</t>
  </si>
  <si>
    <t>Priorización de humedales de la jurisdicción de la CDMB</t>
  </si>
  <si>
    <t>Documento Priorización de Humedales de la jurisdicción de la CDMB para estudio de valoración económica ambiental y estado de conservación.</t>
  </si>
  <si>
    <t>Subdirección de Ordenamiento y Planificación Integral del Territorio</t>
  </si>
  <si>
    <t>Estudio de valoración económica ambiental de los humedales priorizados de la jurisdicción de la CDMB</t>
  </si>
  <si>
    <t>Estudio de valoración económica ambiental de los humedales priorizados de la jurisdicción CDMB, que incluya, la gestión del conocimiento e información, promover las evaluaciones ecológicas y valoraciones económicas de los beneficios y funciones de los humedales, que oriente su consideración en los procesos de planificación sectorial y el  estado de conservación de los humedales priorizados de la jurisdicción de la CDMB con el propósito de establecer las medidas necesarias, los recursos financieros  y la priorización de las mismas en los procesos de recuperación y restauración.</t>
  </si>
  <si>
    <t>Estudio</t>
  </si>
  <si>
    <t xml:space="preserve">Subdirección de Ordenamiento y Planificación Integral del Territorio </t>
  </si>
  <si>
    <t>H15</t>
  </si>
  <si>
    <t>Deficiente desempeño institucional despues de 17 años no ha implementado de forma integral la Política Nacional de Humedales Interiores deColombia (PNHIC) expedida en 2002</t>
  </si>
  <si>
    <t>Estudio del estado de conservación de los humedales de la jurisdicción de la CDMB</t>
  </si>
  <si>
    <t>AUDITORÍA DE DESEMPEÑO POLÍTICA NACIONAL DE HUMEDALES INTERIORES DE COLOMBIA</t>
  </si>
  <si>
    <r>
      <rPr>
        <b/>
        <sz val="11"/>
        <rFont val="Arial"/>
        <family val="2"/>
      </rPr>
      <t>Estrategia 1. Manejo y uso sostenible de los humedales.</t>
    </r>
    <r>
      <rPr>
        <sz val="11"/>
        <rFont val="Arial"/>
        <family val="2"/>
      </rPr>
      <t xml:space="preserve">
En síntesis el desempeño de las autoridades ambientales evidencia deficiencias con relación a su desempeño para integrar los humedales en los procesos de planificación de uso del espacio físico, la tierra, las recursos natales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t>
    </r>
  </si>
  <si>
    <r>
      <rPr>
        <b/>
        <sz val="11"/>
        <rFont val="Arial"/>
        <family val="2"/>
      </rPr>
      <t>Estrategia 2. Conservación y recuperación de los humedales.</t>
    </r>
    <r>
      <rPr>
        <sz val="11"/>
        <rFont val="Arial"/>
        <family val="2"/>
      </rPr>
      <t xml:space="preserve">
En conclusión este de control evidenció deficiencias en las acciones orientadas a "Fomentar la conservación, uso sostenlble y restauración de los humedales del pais, de acuerdo a sus características ecológicas y socioeconómicas", por lo que se tienen mayores avances en procesos de conservación y recuperación de humedales con base en la rehabilitación y restauración de humedales
degradados.</t>
    </r>
  </si>
  <si>
    <t>REPRESENTANTE LEGAL: JUAN CARLOS REYES NOVA</t>
  </si>
  <si>
    <t>PERIODO FISCAL : 2019</t>
  </si>
  <si>
    <t>Correos electrónicos de recaudo de la sobretasa ambiental, dirigido a los diferentes municipios solicitando los recursos de la sobre tasa, de fechas 23 de octubre, 29 de octubre, 2 de diciembre. 3 correos electrónicos 
Mayo 4, 2020 -  Se recibe evidencia de 82 oficios /emails enviados a municipios por concepto de cobro de sobretasa ambiental en el periodo comprendido del 2 trimestre del 2019 hasta mayo de 2020</t>
  </si>
  <si>
    <t xml:space="preserve"> EMAIL JULIO 10 DE 2020 - Memo SOPIT-130-2020 : Ajuste  Plan de Mejoramiento Institucional 2020 - Auditoría de Desempeño Política Nacional de Humedales Interiores de Colombia - CGR Informe Auditoría de Desempeño PNHIC 2011 - 2018.</t>
  </si>
  <si>
    <t>EMAIL JULIO 10 DE 2020  - Documento de PRIORIZACIÓN DE HUMEDALES DE LA JURISDICCIÓN DE LA CDMB PÁRA SU ESTUDIO DE VALORACIÓN ECONÓMICA DE BIENES Y SERVICIOS ECOSISTÉMICOS, DETERMINACIÓN DEL ESTADO DE CONSERVACIÓN Y  FORMULACIÓN DE PLAN DE MANEJO.</t>
  </si>
  <si>
    <t>Memorando SOPIT-28-06-2019
Solicitud modificación de fecha de implementación por falta de recursos y por aplicación de la Resolución 2254 de 2017 que ordena la incorporación gradual de los equipos.
Memorando OC-978-2019 de junio 26 de 2019.
Memorando SOPIT 275 del 8 de julio de 2019.
Memorando Contratacion 28 de abril de 2020 programacion del gasto para SOPIT (email Dra. Channel Lopez).JULIO 09 - 2020 Se recibe correo con los siguientes anexos: 13-05-2020 MEMORANDO SOPIT 124   Mediante memorando No. 124 del 13 de mayo de 2020 de SOPIT,  informa que para dar cumplimiento a la acción de mejora de la Contraloría la Subdirección de Ordenamiento y Planificación Integral delTerritorio  dentro de las actividades del Plan de Acción propuestas 2020-2023, se tiene establecido la modernización del SVCA con un costo aproximado de $4.300.000.000, proyecto formulado y presentado ante el MADS por dicha subdirección.                                                                                                                               Dentro del PAI 2020-20203 la CDMB cuenta el siguiente proyecto para el fortalecimiento de la RED de monitoreo de aire en su área de jurisdicción con unos recursos de inversión por 63.385.710.26, debido a que no son suficientes la CDMB ha presentado al Ministerio de ambiente para la consecución de recursos un proyecto  MODERNIZACIÓN DEL SISTEMA DE VIGILANCIA DE CALIDAD DEL AIRE DE LA CDMB PARA MEJORAR LA COBERTURA, CALIDAD Y DISPONIBILIDAD DE LA INFORMACIÓN DE LOS NIVELES DE CONTAMINACIÓN ATMOSFÉRICA EN EL ÁREA METROPOLITANA DE BUCARAMANGA  El valor total del proyectos asciende a la suma de $4.299.281.777.39, la CDMB está a la espera de la aprobación de estos recursos, se adjunta evidencia de los radicados ante el Ministerio.</t>
  </si>
  <si>
    <r>
      <t xml:space="preserve">Memorando SEYCA-E-004 de 17-01-2020, con los respectivos listados e información que soporta los resultados reportados tanto en la actividad 1 como en la 2 del presente hallazgo. Anexa CD. </t>
    </r>
    <r>
      <rPr>
        <b/>
        <sz val="8"/>
        <rFont val="Arial"/>
        <family val="2"/>
      </rPr>
      <t>JULIO 13 - 2020 NO SE RECIBIO RESPUESTA DE SUBDIRECCION DE EVALUACION Y CONTROL AMBIENTAL  De Coordinacion y Evaluacion Ambiental se  ANEXA ARCHIVO DE EXCEL DEL AVANCE :Con relación a la decisión de fondo de los trámites de las concesiones de agua radicados en las vigencias 2017 y 2018, esta nueva administración está verificando los expedientes entregados por la administración anterior (Que en el papel suman más de 775 expedientes); así mismo, está adelantando todos los trámites pendientes y asignó un equipo de trabajo para gestionar esta tarea.
Razón por la cual no se puede dar certeza de un avance mayor al 50% ya reportado.
Sin embargo, se ha trabajado en los mismos, adelantando la proyección previa a la visita técnica, y posterior a la misma (si esta ya se hubo realizado), para lograr la expedición de estos actos administrativos. Lo realizado por la nueva administración, a partir del nombramiento del nuevo coordinador con fecha 03 de marzo de 2020, corresponde a la revisión de 235 expedientes encontrados, de los cualés se generaron los siguientes documentos: 9 Autos de desistimiento proyectados,  78 autos de inicio proyectados,  70 requerimientos enviados a los usuarios, 46 Resoluciones proyectadas, 1 auto de archivo proyectado, 1 citación de notificación, 1 remisión por competencia y 56 expedientes que aún continúan en revisión.
No obstante lo anterior y en atención a la declaratoria por parte del Gobierno Nacional, de la emergencia sanitaria por causa del CORONAVIRUS “COVID-19”, sumado al aislamiento preventivo obligatorio de todas las personas habitantes de la República de Colombia ordenado mediante Decreto 457 de 2020, esta Corporación ha resuelto mediante Resoluciones Nos. 200 del 16 de marzo de 2020, 254 del 01 de Junio de 2020 y 363 del 30 de Junio de 2020, entre otras medidas, la restricción del acceso a usuario en sus instalaciones, el aplazamiento en forma preventiva de las visitas y la suspensión de los términos dentro de los diferentes procesos ambientales, lo que ha impedido el cumplimiento de la decisión de fondo que requiere cada trámite. 
En CD anexo se relacionan las evidencias.</t>
    </r>
  </si>
  <si>
    <r>
      <t xml:space="preserve">Memorando SURYT-328 de noviembre 17 de 2018. Reporte de Avance.
Memorando N°313 del 23 de septiembre de 2019 emanado de SURYT donde se hace recuento del contrato del laboratorio y se indica que el avance de obra llegó a un 33%.
Memorando 227 del 15 de junio de 2019.                                                            </t>
    </r>
    <r>
      <rPr>
        <b/>
        <sz val="9"/>
        <rFont val="Arial"/>
        <family val="2"/>
      </rPr>
      <t>JULIO 14 DE 2020 SIN ANEXOS SE ADJUNTA CORREO DE SUBDIRECCION</t>
    </r>
  </si>
  <si>
    <r>
      <t xml:space="preserve">Según memorando SOPIT-607 de 2019 se aclara que la actividad quedo condicionada a la terminación del contrato de obra de la construcción del laboratorio, la cual se refleja en la actividad N° 1 del hallazgo en cuestión.     </t>
    </r>
    <r>
      <rPr>
        <b/>
        <sz val="9"/>
        <rFont val="Arial"/>
        <family val="2"/>
      </rPr>
      <t xml:space="preserve">EMAIL JULIO 10 DE 2020 SIN ANEXOS </t>
    </r>
  </si>
  <si>
    <r>
      <t xml:space="preserve"> </t>
    </r>
    <r>
      <rPr>
        <b/>
        <sz val="8"/>
        <rFont val="Arial"/>
        <family val="2"/>
      </rPr>
      <t>JULIO 10 DE 2020 - Mediante memorando SOPIT-130-2020 de 28 de mayo,  se solicita a control interno radicar ante la contraloria la soliictud de cambio de fechas de cumplimiento del plan de mejoramiento.  Soporte de  Correo enviado por control interno a la contraloria El tramite fue recibido con el radicado No. 2020ER0050043.</t>
    </r>
  </si>
  <si>
    <r>
      <t>Acta número 2 del 28 de noviembre de 2019, donde se tratan dos temas. 
1- Revisión saldos por pagar municipios de Rionegro a CDMB por sobretasa ambiental al impuesto predial. 
2-  Método, forma y plazo de pago. Firman John Miguel Sandoval y el Tesorero Sergio Julián Caballero. En las actas firma de asistencia firma Raúl Mauricio Cardozo Secretario de hacienda del municipio de Rionegro.  Aura Marcela Ojeda Amorocho Funcionaria secretaria de hacienda Rionegro.
Mayo 2 - 2020 Se evidencia correo fecha 14/02/2020 con informe anexo en excel, y acta del 24 de abril con informes anexos</t>
    </r>
    <r>
      <rPr>
        <b/>
        <sz val="9"/>
        <rFont val="Arial"/>
        <family val="2"/>
      </rPr>
      <t xml:space="preserve">JULIO 07 - 2020 Se recibe correo con los siguientes anexos : ACTA DE REUNION 28/05/2020  - COMITÉ DE SOSTENIBILIDAD CONTABLE  Y UN CERTIFICADO DE COORDINADORA DE TESORERIA Y CARTERA . SE RECIBEN ACTAS pero No es posible cerrar hallazgo  hasta que no se presenten las conciliaciones firmadas por las partes involucradas con las cifras causadas.  </t>
    </r>
  </si>
  <si>
    <r>
      <t xml:space="preserve">Existen varias resoluciones para la enajenación de bienes muebles dados de baja del inventario de la CDMB, pero ninguna incluye los vehículos objeto del hallazgo.
Proceso SA-EBE-001-2019 De enajenación de bienes muebles dados de baja del inventario de la CDMB mediante Resolución N° 1259 de 10-12-2019. Se encuentra en evaluación y observaciones por valor $3235275.
Memorando Contratacion del 28 de abril de 2020 a SAF solicitando cumplimiento del procedimiento (email - Dra. Chanel).                                        </t>
    </r>
    <r>
      <rPr>
        <b/>
        <sz val="10"/>
        <rFont val="Arial"/>
        <family val="2"/>
      </rPr>
      <t xml:space="preserve">JULIO 07 - 2020 Se recibe correo con los siguientes anexos:MEMORANDO PARA SUBDIRECTOR ADM Y FINANCIERO DE COOR. DE TESORERIA FECHA 07/07/2020 - ACTA DE REUNION - COMITÉ DE SOSTENIBILIDAD CONTABLE FECHA 28-05-2020 a través de la  plataforma Zoom, mediante el cual se aprueba por votación la baja de los vehículos en mención.  
</t>
    </r>
    <r>
      <rPr>
        <b/>
        <sz val="9"/>
        <rFont val="Arial"/>
        <family val="2"/>
      </rPr>
      <t xml:space="preserve">                  </t>
    </r>
    <r>
      <rPr>
        <b/>
        <sz val="10"/>
        <rFont val="Arial"/>
        <family val="2"/>
      </rPr>
      <t xml:space="preserve">                                                                                                                                                            Se anexa memorando con respuesta recibida de SAF-028/2020 de fecha 07/07/2020 mediante correo electrónico,                              QUEDA PENDIENTE LAS DILIGENCIA PARA ADELANTAR EL PROCESO CONTRACTUAL POR PARTE DE LA COORDINACION DE RECURSOS FISICOS.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</si>
</sst>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F800]dddd\,\ mmmm\ dd\,\ yyyy"/>
  </numFmts>
  <fonts count="50">
    <font>
      <sz val="10"/>
      <name val="Arial"/>
      <family val="0"/>
    </font>
    <font>
      <sz val="11"/>
      <color indexed="8"/>
      <name val="Calibri"/>
      <family val="2"/>
    </font>
    <font>
      <b/>
      <sz val="10"/>
      <name val="Arial"/>
      <family val="2"/>
    </font>
    <font>
      <sz val="11"/>
      <name val="Arial"/>
      <family val="2"/>
    </font>
    <font>
      <sz val="10"/>
      <name val="Calibri"/>
      <family val="2"/>
    </font>
    <font>
      <sz val="8"/>
      <name val="Arial"/>
      <family val="2"/>
    </font>
    <font>
      <b/>
      <sz val="9"/>
      <name val="Arial"/>
      <family val="2"/>
    </font>
    <font>
      <sz val="9"/>
      <name val="Arial"/>
      <family val="2"/>
    </font>
    <font>
      <b/>
      <sz val="11"/>
      <name val="Arial"/>
      <family val="2"/>
    </font>
    <font>
      <sz val="9"/>
      <name val="Calibri"/>
      <family val="2"/>
    </font>
    <font>
      <b/>
      <sz val="11"/>
      <color indexed="9"/>
      <name val="Arial"/>
      <family val="2"/>
    </font>
    <font>
      <b/>
      <sz val="18"/>
      <name val="Calibri"/>
      <family val="2"/>
    </font>
    <font>
      <b/>
      <i/>
      <sz val="8"/>
      <name val="Arial"/>
      <family val="2"/>
    </font>
    <font>
      <b/>
      <sz val="14"/>
      <name val="Arial"/>
      <family val="2"/>
    </font>
    <font>
      <sz val="14"/>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bottom/>
    </border>
    <border>
      <left style="thin"/>
      <right style="thin"/>
      <top style="medium"/>
      <bottom style="medium"/>
    </border>
    <border>
      <left style="medium"/>
      <right/>
      <top/>
      <bottom style="medium"/>
    </border>
    <border>
      <left/>
      <right/>
      <top/>
      <bottom style="medium"/>
    </border>
    <border>
      <left/>
      <right style="thin"/>
      <top/>
      <bottom style="medium"/>
    </border>
    <border>
      <left style="thin"/>
      <right/>
      <top/>
      <bottom style="medium"/>
    </border>
    <border>
      <left/>
      <right style="thin"/>
      <top style="medium"/>
      <bottom style="thin"/>
    </border>
    <border>
      <left style="medium"/>
      <right style="medium"/>
      <top style="medium"/>
      <bottom style="thin"/>
    </border>
    <border>
      <left style="thin"/>
      <right style="thin"/>
      <top/>
      <bottom style="medium"/>
    </border>
    <border>
      <left style="medium"/>
      <right style="medium"/>
      <top/>
      <bottom style="medium"/>
    </border>
    <border>
      <left style="thin"/>
      <right style="thin"/>
      <top/>
      <bottom style="thin"/>
    </border>
    <border>
      <left/>
      <right style="thin"/>
      <top/>
      <bottom style="thin"/>
    </border>
    <border>
      <left style="medium"/>
      <right style="medium"/>
      <top/>
      <bottom style="thin"/>
    </border>
    <border>
      <left style="thin"/>
      <right style="thin"/>
      <top style="thin"/>
      <bottom style="medium"/>
    </border>
    <border>
      <left style="medium"/>
      <right style="medium"/>
      <top style="thin"/>
      <bottom style="medium"/>
    </border>
    <border>
      <left style="thin"/>
      <right/>
      <top style="medium"/>
      <bottom style="thin"/>
    </border>
    <border>
      <left style="thin"/>
      <right/>
      <top style="thin"/>
      <bottom style="medium"/>
    </border>
    <border>
      <left style="thin"/>
      <right style="medium"/>
      <top/>
      <bottom style="thin"/>
    </border>
    <border>
      <left/>
      <right style="thin"/>
      <top style="medium"/>
      <bottom style="medium"/>
    </border>
    <border>
      <left style="thin"/>
      <right style="medium"/>
      <top style="medium"/>
      <bottom style="thin"/>
    </border>
    <border>
      <left style="medium"/>
      <right style="medium"/>
      <top style="medium"/>
      <bottom style="medium"/>
    </border>
    <border>
      <left style="thin"/>
      <right style="medium"/>
      <top style="thin"/>
      <bottom style="medium"/>
    </border>
    <border>
      <left style="medium"/>
      <right style="medium"/>
      <top style="thin"/>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bottom style="thin"/>
    </border>
    <border>
      <left style="thin"/>
      <right style="medium"/>
      <top/>
      <bottom/>
    </border>
    <border>
      <left/>
      <right style="medium"/>
      <top/>
      <bottom style="thin"/>
    </border>
    <border>
      <left/>
      <right style="medium"/>
      <top style="medium"/>
      <bottom style="thin"/>
    </border>
    <border>
      <left style="medium"/>
      <right/>
      <top/>
      <bottom/>
    </border>
    <border>
      <left/>
      <right style="medium"/>
      <top style="medium"/>
      <bottom/>
    </border>
    <border>
      <left/>
      <right/>
      <top style="medium"/>
      <bottom/>
    </border>
    <border>
      <left/>
      <right style="medium"/>
      <top/>
      <bottom/>
    </border>
    <border>
      <left/>
      <right style="medium"/>
      <top style="thin"/>
      <bottom/>
    </border>
    <border>
      <left/>
      <right style="medium"/>
      <top/>
      <bottom style="medium"/>
    </border>
    <border>
      <left style="medium"/>
      <right/>
      <top style="medium"/>
      <bottom style="medium"/>
    </border>
    <border>
      <left/>
      <right/>
      <top style="medium"/>
      <bottom style="medium"/>
    </border>
    <border>
      <left style="medium"/>
      <right/>
      <top style="medium"/>
      <bottom style="thin"/>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style="medium"/>
      <top style="medium"/>
      <bottom style="medium"/>
    </border>
    <border>
      <left style="medium"/>
      <right/>
      <top style="medium"/>
      <bottom/>
    </border>
    <border>
      <left style="medium"/>
      <right style="thin"/>
      <top style="medium"/>
      <bottom style="thin"/>
    </border>
    <border>
      <left style="medium"/>
      <right style="thin"/>
      <top style="thin"/>
      <bottom/>
    </border>
    <border>
      <left style="thin"/>
      <right style="thin"/>
      <top style="thin"/>
      <bottom/>
    </border>
    <border>
      <left style="thin"/>
      <right/>
      <top style="thin"/>
      <bottom/>
    </border>
    <border>
      <left style="medium"/>
      <right/>
      <top style="thin"/>
      <bottom style="medium"/>
    </border>
    <border>
      <left/>
      <right style="medium"/>
      <top style="thin"/>
      <bottom style="medium"/>
    </border>
    <border>
      <left/>
      <right/>
      <top style="medium"/>
      <bottom style="thin"/>
    </border>
    <border>
      <left/>
      <right/>
      <top style="thin"/>
      <bottom style="medium"/>
    </border>
    <border>
      <left style="medium"/>
      <right style="medium"/>
      <top style="medium"/>
      <bottom/>
    </border>
    <border>
      <left style="medium"/>
      <right style="thin"/>
      <top/>
      <bottom/>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99">
    <xf numFmtId="0" fontId="0" fillId="0" borderId="0" xfId="0" applyAlignment="1">
      <alignment/>
    </xf>
    <xf numFmtId="0" fontId="3" fillId="33" borderId="10" xfId="0" applyFont="1" applyFill="1" applyBorder="1" applyAlignment="1" applyProtection="1">
      <alignment horizontal="left" vertical="center" wrapText="1"/>
      <protection/>
    </xf>
    <xf numFmtId="0" fontId="3" fillId="33" borderId="10" xfId="69"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xf>
    <xf numFmtId="15" fontId="3" fillId="33" borderId="10" xfId="69" applyNumberFormat="1" applyFont="1" applyFill="1" applyBorder="1" applyAlignment="1" applyProtection="1">
      <alignment horizontal="center" vertical="center" wrapText="1"/>
      <protection locked="0"/>
    </xf>
    <xf numFmtId="0" fontId="3" fillId="33" borderId="11" xfId="69" applyFont="1" applyFill="1" applyBorder="1" applyAlignment="1" applyProtection="1">
      <alignment horizontal="left" vertical="center" wrapText="1"/>
      <protection locked="0"/>
    </xf>
    <xf numFmtId="9" fontId="3" fillId="33" borderId="11" xfId="69" applyNumberFormat="1" applyFont="1" applyFill="1" applyBorder="1" applyAlignment="1" applyProtection="1">
      <alignment horizontal="center" vertical="center" wrapText="1"/>
      <protection locked="0"/>
    </xf>
    <xf numFmtId="0" fontId="3" fillId="33" borderId="11" xfId="69" applyFont="1" applyFill="1" applyBorder="1" applyAlignment="1" applyProtection="1">
      <alignment horizontal="center" vertical="center" wrapText="1"/>
      <protection locked="0"/>
    </xf>
    <xf numFmtId="15" fontId="3" fillId="33" borderId="11" xfId="69"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left" vertical="center" wrapText="1"/>
      <protection locked="0"/>
    </xf>
    <xf numFmtId="0" fontId="3" fillId="33" borderId="12" xfId="69" applyFont="1" applyFill="1" applyBorder="1" applyAlignment="1" applyProtection="1">
      <alignment horizontal="left" vertical="center" wrapText="1"/>
      <protection locked="0"/>
    </xf>
    <xf numFmtId="9" fontId="3" fillId="33" borderId="12" xfId="69" applyNumberFormat="1" applyFont="1" applyFill="1" applyBorder="1" applyAlignment="1" applyProtection="1">
      <alignment horizontal="center" vertical="center" wrapText="1"/>
      <protection locked="0"/>
    </xf>
    <xf numFmtId="0" fontId="3" fillId="33" borderId="12" xfId="69" applyFont="1" applyFill="1" applyBorder="1" applyAlignment="1" applyProtection="1">
      <alignment horizontal="center" vertical="center" wrapText="1"/>
      <protection locked="0"/>
    </xf>
    <xf numFmtId="15" fontId="3" fillId="33" borderId="12" xfId="69" applyNumberFormat="1" applyFont="1" applyFill="1" applyBorder="1" applyAlignment="1" applyProtection="1">
      <alignment horizontal="center" vertical="center" wrapText="1"/>
      <protection locked="0"/>
    </xf>
    <xf numFmtId="0" fontId="7" fillId="33" borderId="0" xfId="0" applyFont="1" applyFill="1" applyAlignment="1" applyProtection="1">
      <alignment horizontal="center" vertical="center" wrapText="1"/>
      <protection/>
    </xf>
    <xf numFmtId="0" fontId="0" fillId="33" borderId="0" xfId="0" applyFont="1" applyFill="1" applyAlignment="1" applyProtection="1">
      <alignment vertical="center" wrapText="1"/>
      <protection/>
    </xf>
    <xf numFmtId="166" fontId="11" fillId="33" borderId="0" xfId="0" applyNumberFormat="1" applyFont="1" applyFill="1" applyAlignment="1" applyProtection="1">
      <alignment horizontal="center" vertical="center" wrapText="1"/>
      <protection/>
    </xf>
    <xf numFmtId="0" fontId="11" fillId="33" borderId="0" xfId="0" applyFont="1" applyFill="1" applyAlignment="1" applyProtection="1">
      <alignment horizontal="center" vertical="center" wrapText="1"/>
      <protection/>
    </xf>
    <xf numFmtId="0" fontId="2"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2" fillId="33" borderId="0" xfId="0" applyFont="1" applyFill="1" applyBorder="1" applyAlignment="1" applyProtection="1">
      <alignment horizontal="center" vertical="center" wrapText="1"/>
      <protection/>
    </xf>
    <xf numFmtId="14" fontId="8" fillId="33" borderId="0" xfId="0" applyNumberFormat="1" applyFont="1" applyFill="1" applyBorder="1" applyAlignment="1" applyProtection="1">
      <alignment horizontal="left" vertical="center" wrapText="1"/>
      <protection/>
    </xf>
    <xf numFmtId="14" fontId="49" fillId="33" borderId="0" xfId="0" applyNumberFormat="1"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2" fillId="33" borderId="14" xfId="0" applyFont="1" applyFill="1" applyBorder="1" applyAlignment="1" applyProtection="1">
      <alignment horizontal="right" vertical="center" wrapText="1"/>
      <protection/>
    </xf>
    <xf numFmtId="0" fontId="7" fillId="33" borderId="0" xfId="0" applyFont="1" applyFill="1" applyBorder="1" applyAlignment="1" applyProtection="1">
      <alignment vertical="center" wrapText="1"/>
      <protection/>
    </xf>
    <xf numFmtId="0" fontId="7" fillId="33" borderId="0" xfId="0" applyFont="1" applyFill="1" applyAlignment="1" applyProtection="1">
      <alignment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0" fillId="33" borderId="10" xfId="69" applyFont="1" applyFill="1" applyBorder="1" applyAlignment="1" applyProtection="1">
      <alignment horizontal="left" vertical="center" wrapText="1"/>
      <protection locked="0"/>
    </xf>
    <xf numFmtId="9" fontId="0" fillId="33" borderId="10" xfId="69" applyNumberFormat="1" applyFont="1" applyFill="1" applyBorder="1" applyAlignment="1" applyProtection="1">
      <alignment horizontal="center" vertical="center" wrapText="1"/>
      <protection locked="0"/>
    </xf>
    <xf numFmtId="0" fontId="8" fillId="33" borderId="10" xfId="69" applyFont="1" applyFill="1" applyBorder="1" applyAlignment="1" applyProtection="1">
      <alignment horizontal="center" vertical="center" wrapText="1"/>
      <protection locked="0"/>
    </xf>
    <xf numFmtId="15" fontId="0" fillId="33" borderId="10" xfId="69" applyNumberFormat="1" applyFont="1" applyFill="1" applyBorder="1" applyAlignment="1" applyProtection="1">
      <alignment horizontal="center" vertical="center" wrapText="1"/>
      <protection locked="0"/>
    </xf>
    <xf numFmtId="15" fontId="0" fillId="33" borderId="17" xfId="69" applyNumberFormat="1" applyFont="1" applyFill="1" applyBorder="1" applyAlignment="1" applyProtection="1">
      <alignment horizontal="center" vertical="center" wrapText="1"/>
      <protection locked="0"/>
    </xf>
    <xf numFmtId="164" fontId="0" fillId="33" borderId="10" xfId="69" applyNumberFormat="1" applyFont="1" applyFill="1" applyBorder="1" applyAlignment="1" applyProtection="1">
      <alignment horizontal="center" vertical="center" wrapText="1"/>
      <protection/>
    </xf>
    <xf numFmtId="1" fontId="8" fillId="33" borderId="10" xfId="0" applyNumberFormat="1" applyFont="1" applyFill="1" applyBorder="1" applyAlignment="1" applyProtection="1">
      <alignment horizontal="center" vertical="center" wrapText="1"/>
      <protection locked="0"/>
    </xf>
    <xf numFmtId="9" fontId="8" fillId="33" borderId="10" xfId="208" applyNumberFormat="1" applyFont="1" applyFill="1" applyBorder="1" applyAlignment="1" applyProtection="1">
      <alignment horizontal="center" vertical="center" wrapText="1"/>
      <protection/>
    </xf>
    <xf numFmtId="164" fontId="3" fillId="33" borderId="17" xfId="0" applyNumberFormat="1" applyFont="1" applyFill="1" applyBorder="1" applyAlignment="1" applyProtection="1">
      <alignment horizontal="center" vertical="center" wrapText="1"/>
      <protection/>
    </xf>
    <xf numFmtId="164" fontId="3" fillId="33" borderId="10" xfId="0" applyNumberFormat="1" applyFont="1" applyFill="1" applyBorder="1" applyAlignment="1" applyProtection="1">
      <alignment horizontal="center" vertical="center" wrapText="1"/>
      <protection/>
    </xf>
    <xf numFmtId="0" fontId="7" fillId="33" borderId="18" xfId="0" applyFont="1" applyFill="1" applyBorder="1" applyAlignment="1" applyProtection="1">
      <alignment horizontal="left" vertical="center" wrapText="1"/>
      <protection/>
    </xf>
    <xf numFmtId="0" fontId="0" fillId="33" borderId="19" xfId="69" applyFont="1" applyFill="1" applyBorder="1" applyAlignment="1" applyProtection="1">
      <alignment horizontal="left" vertical="center" wrapText="1"/>
      <protection locked="0"/>
    </xf>
    <xf numFmtId="1" fontId="0" fillId="33" borderId="19" xfId="69" applyNumberFormat="1" applyFont="1" applyFill="1" applyBorder="1" applyAlignment="1" applyProtection="1">
      <alignment horizontal="center" vertical="center" wrapText="1"/>
      <protection locked="0"/>
    </xf>
    <xf numFmtId="0" fontId="8" fillId="33" borderId="19" xfId="69" applyFont="1" applyFill="1" applyBorder="1" applyAlignment="1" applyProtection="1">
      <alignment horizontal="center" vertical="center" wrapText="1"/>
      <protection locked="0"/>
    </xf>
    <xf numFmtId="15" fontId="0" fillId="33" borderId="19" xfId="69" applyNumberFormat="1" applyFont="1" applyFill="1" applyBorder="1" applyAlignment="1" applyProtection="1">
      <alignment horizontal="center" vertical="center" wrapText="1"/>
      <protection locked="0"/>
    </xf>
    <xf numFmtId="15" fontId="0" fillId="33" borderId="15" xfId="69" applyNumberFormat="1" applyFont="1" applyFill="1" applyBorder="1" applyAlignment="1" applyProtection="1">
      <alignment horizontal="center" vertical="center" wrapText="1"/>
      <protection locked="0"/>
    </xf>
    <xf numFmtId="164" fontId="0" fillId="33" borderId="19" xfId="69"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locked="0"/>
    </xf>
    <xf numFmtId="9" fontId="8" fillId="33" borderId="19" xfId="208" applyNumberFormat="1" applyFont="1" applyFill="1" applyBorder="1" applyAlignment="1" applyProtection="1">
      <alignment horizontal="center" vertical="center" wrapText="1"/>
      <protection/>
    </xf>
    <xf numFmtId="164" fontId="3" fillId="33" borderId="15" xfId="0" applyNumberFormat="1" applyFont="1" applyFill="1" applyBorder="1" applyAlignment="1" applyProtection="1">
      <alignment horizontal="center" vertical="center" wrapText="1"/>
      <protection/>
    </xf>
    <xf numFmtId="164" fontId="3" fillId="33" borderId="19" xfId="0" applyNumberFormat="1"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7" fillId="33" borderId="2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15" fontId="0" fillId="33" borderId="10" xfId="0" applyNumberFormat="1" applyFont="1" applyFill="1" applyBorder="1" applyAlignment="1" applyProtection="1">
      <alignment horizontal="center" vertical="center" wrapText="1"/>
      <protection locked="0"/>
    </xf>
    <xf numFmtId="164" fontId="0" fillId="33" borderId="10" xfId="0" applyNumberFormat="1" applyFont="1" applyFill="1" applyBorder="1" applyAlignment="1" applyProtection="1">
      <alignment horizontal="center" vertical="center" wrapText="1"/>
      <protection/>
    </xf>
    <xf numFmtId="0" fontId="0" fillId="33" borderId="21" xfId="69" applyFont="1" applyFill="1" applyBorder="1" applyAlignment="1" applyProtection="1">
      <alignment horizontal="left" vertical="center" wrapText="1"/>
      <protection locked="0"/>
    </xf>
    <xf numFmtId="0" fontId="0" fillId="33" borderId="21" xfId="0" applyFont="1" applyFill="1" applyBorder="1" applyAlignment="1" applyProtection="1">
      <alignment horizontal="center" vertical="center" wrapText="1"/>
      <protection locked="0"/>
    </xf>
    <xf numFmtId="0" fontId="8" fillId="33" borderId="21" xfId="0" applyFont="1" applyFill="1" applyBorder="1" applyAlignment="1" applyProtection="1">
      <alignment horizontal="center" vertical="center" wrapText="1"/>
      <protection locked="0"/>
    </xf>
    <xf numFmtId="15" fontId="0" fillId="33" borderId="21" xfId="0" applyNumberFormat="1" applyFont="1" applyFill="1" applyBorder="1" applyAlignment="1" applyProtection="1">
      <alignment horizontal="center" vertical="center" wrapText="1"/>
      <protection locked="0"/>
    </xf>
    <xf numFmtId="164" fontId="0" fillId="33" borderId="21" xfId="0" applyNumberFormat="1" applyFont="1" applyFill="1" applyBorder="1" applyAlignment="1" applyProtection="1">
      <alignment horizontal="center" vertical="center" wrapText="1"/>
      <protection/>
    </xf>
    <xf numFmtId="1" fontId="8" fillId="33" borderId="21" xfId="0" applyNumberFormat="1" applyFont="1" applyFill="1" applyBorder="1" applyAlignment="1" applyProtection="1">
      <alignment horizontal="center" vertical="center" wrapText="1"/>
      <protection locked="0"/>
    </xf>
    <xf numFmtId="9" fontId="8" fillId="33" borderId="21" xfId="208" applyNumberFormat="1" applyFont="1" applyFill="1" applyBorder="1" applyAlignment="1" applyProtection="1">
      <alignment horizontal="center" vertical="center" wrapText="1"/>
      <protection/>
    </xf>
    <xf numFmtId="164" fontId="3" fillId="33" borderId="22" xfId="0" applyNumberFormat="1" applyFont="1" applyFill="1" applyBorder="1" applyAlignment="1" applyProtection="1">
      <alignment horizontal="center" vertical="center" wrapText="1"/>
      <protection/>
    </xf>
    <xf numFmtId="164" fontId="3" fillId="33" borderId="21" xfId="0" applyNumberFormat="1"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7" fillId="33" borderId="23" xfId="0" applyFont="1" applyFill="1" applyBorder="1" applyAlignment="1" applyProtection="1">
      <alignment horizontal="left" vertical="center" wrapText="1"/>
      <protection/>
    </xf>
    <xf numFmtId="0" fontId="0" fillId="33" borderId="19"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15" fontId="0" fillId="33" borderId="19" xfId="0" applyNumberFormat="1" applyFont="1" applyFill="1" applyBorder="1" applyAlignment="1" applyProtection="1">
      <alignment horizontal="center" vertical="center" wrapText="1"/>
      <protection locked="0"/>
    </xf>
    <xf numFmtId="164" fontId="0" fillId="33" borderId="16" xfId="0" applyNumberFormat="1" applyFont="1" applyFill="1" applyBorder="1" applyAlignment="1" applyProtection="1">
      <alignment horizontal="center" vertical="center" wrapText="1"/>
      <protection/>
    </xf>
    <xf numFmtId="1" fontId="8" fillId="33" borderId="24" xfId="0" applyNumberFormat="1"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xf>
    <xf numFmtId="0" fontId="5" fillId="33" borderId="25" xfId="0" applyFont="1" applyFill="1" applyBorder="1" applyAlignment="1" applyProtection="1">
      <alignment horizontal="left" vertical="center" wrapText="1"/>
      <protection/>
    </xf>
    <xf numFmtId="0" fontId="0" fillId="33" borderId="10" xfId="69" applyFont="1" applyFill="1" applyBorder="1" applyAlignment="1" applyProtection="1">
      <alignment horizontal="left" vertical="center" wrapText="1"/>
      <protection locked="0"/>
    </xf>
    <xf numFmtId="0" fontId="0" fillId="33" borderId="10" xfId="69" applyFont="1" applyFill="1" applyBorder="1" applyAlignment="1" applyProtection="1">
      <alignment horizontal="center" vertical="center" wrapText="1"/>
      <protection locked="0"/>
    </xf>
    <xf numFmtId="1" fontId="8" fillId="33" borderId="26" xfId="204" applyNumberFormat="1" applyFont="1" applyFill="1" applyBorder="1" applyAlignment="1" applyProtection="1">
      <alignment horizontal="center" vertical="center" wrapText="1"/>
      <protection locked="0"/>
    </xf>
    <xf numFmtId="9" fontId="8" fillId="33" borderId="10" xfId="0" applyNumberFormat="1" applyFont="1" applyFill="1" applyBorder="1" applyAlignment="1" applyProtection="1">
      <alignment horizontal="center" vertical="center" wrapText="1"/>
      <protection/>
    </xf>
    <xf numFmtId="0" fontId="5" fillId="33" borderId="18" xfId="0" applyFont="1" applyFill="1" applyBorder="1" applyAlignment="1" applyProtection="1">
      <alignment horizontal="left" vertical="center" wrapText="1"/>
      <protection/>
    </xf>
    <xf numFmtId="0" fontId="4" fillId="33" borderId="0" xfId="52" applyFont="1" applyFill="1" applyAlignment="1" applyProtection="1">
      <alignment vertical="center" wrapText="1"/>
      <protection/>
    </xf>
    <xf numFmtId="0" fontId="0" fillId="33" borderId="24" xfId="69" applyFont="1" applyFill="1" applyBorder="1" applyAlignment="1" applyProtection="1">
      <alignment horizontal="left" vertical="center" wrapText="1"/>
      <protection locked="0"/>
    </xf>
    <xf numFmtId="0" fontId="0" fillId="33" borderId="24" xfId="69" applyFont="1" applyFill="1" applyBorder="1" applyAlignment="1" applyProtection="1">
      <alignment horizontal="center" vertical="center" wrapText="1"/>
      <protection locked="0"/>
    </xf>
    <xf numFmtId="0" fontId="8" fillId="33" borderId="24" xfId="69" applyFont="1" applyFill="1" applyBorder="1" applyAlignment="1" applyProtection="1">
      <alignment horizontal="center" vertical="center" wrapText="1"/>
      <protection locked="0"/>
    </xf>
    <xf numFmtId="15" fontId="0" fillId="33" borderId="24" xfId="69" applyNumberFormat="1" applyFont="1" applyFill="1" applyBorder="1" applyAlignment="1" applyProtection="1">
      <alignment horizontal="center" vertical="center" wrapText="1"/>
      <protection locked="0"/>
    </xf>
    <xf numFmtId="164" fontId="0" fillId="33" borderId="24" xfId="69" applyNumberFormat="1" applyFont="1" applyFill="1" applyBorder="1" applyAlignment="1" applyProtection="1">
      <alignment horizontal="center" vertical="center" wrapText="1"/>
      <protection/>
    </xf>
    <xf numFmtId="1" fontId="8" fillId="33" borderId="27" xfId="52" applyNumberFormat="1" applyFont="1" applyFill="1" applyBorder="1" applyAlignment="1" applyProtection="1">
      <alignment horizontal="center" vertical="center" wrapText="1"/>
      <protection locked="0"/>
    </xf>
    <xf numFmtId="9" fontId="8" fillId="33" borderId="24" xfId="0" applyNumberFormat="1" applyFont="1" applyFill="1" applyBorder="1" applyAlignment="1" applyProtection="1">
      <alignment horizontal="center" vertical="center" wrapText="1"/>
      <protection/>
    </xf>
    <xf numFmtId="164" fontId="3" fillId="33" borderId="24" xfId="0" applyNumberFormat="1" applyFont="1" applyFill="1" applyBorder="1" applyAlignment="1" applyProtection="1">
      <alignment horizontal="center" vertical="center" wrapText="1"/>
      <protection/>
    </xf>
    <xf numFmtId="0" fontId="13" fillId="33" borderId="15" xfId="0" applyFont="1" applyFill="1" applyBorder="1" applyAlignment="1" applyProtection="1">
      <alignment horizontal="left" vertical="center" wrapText="1"/>
      <protection/>
    </xf>
    <xf numFmtId="15" fontId="14" fillId="33" borderId="21" xfId="69" applyNumberFormat="1" applyFont="1" applyFill="1" applyBorder="1" applyAlignment="1" applyProtection="1">
      <alignment horizontal="center" vertical="center" wrapText="1"/>
      <protection locked="0"/>
    </xf>
    <xf numFmtId="15" fontId="14" fillId="33" borderId="22" xfId="69" applyNumberFormat="1" applyFont="1" applyFill="1" applyBorder="1" applyAlignment="1" applyProtection="1">
      <alignment horizontal="center" vertical="center" wrapText="1"/>
      <protection locked="0"/>
    </xf>
    <xf numFmtId="164" fontId="14" fillId="33" borderId="21" xfId="69" applyNumberFormat="1" applyFont="1" applyFill="1" applyBorder="1" applyAlignment="1" applyProtection="1">
      <alignment horizontal="center" vertical="center" wrapText="1"/>
      <protection/>
    </xf>
    <xf numFmtId="1" fontId="13" fillId="33" borderId="21" xfId="0" applyNumberFormat="1" applyFont="1" applyFill="1" applyBorder="1" applyAlignment="1" applyProtection="1">
      <alignment horizontal="center" vertical="center" wrapText="1"/>
      <protection locked="0"/>
    </xf>
    <xf numFmtId="9" fontId="13" fillId="33" borderId="21" xfId="208" applyNumberFormat="1" applyFont="1" applyFill="1" applyBorder="1" applyAlignment="1" applyProtection="1">
      <alignment horizontal="center" vertical="center" wrapText="1"/>
      <protection/>
    </xf>
    <xf numFmtId="164" fontId="14" fillId="33" borderId="22" xfId="0" applyNumberFormat="1" applyFont="1" applyFill="1" applyBorder="1" applyAlignment="1" applyProtection="1">
      <alignment horizontal="center" vertical="center" wrapText="1"/>
      <protection/>
    </xf>
    <xf numFmtId="164" fontId="14" fillId="33" borderId="21" xfId="0" applyNumberFormat="1"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49" fontId="14" fillId="33" borderId="28" xfId="0" applyNumberFormat="1" applyFont="1" applyFill="1" applyBorder="1" applyAlignment="1" applyProtection="1">
      <alignment horizontal="center" vertical="center" wrapText="1"/>
      <protection/>
    </xf>
    <xf numFmtId="0" fontId="14" fillId="33" borderId="0" xfId="0" applyFont="1" applyFill="1" applyAlignment="1" applyProtection="1">
      <alignment vertical="center" wrapText="1"/>
      <protection/>
    </xf>
    <xf numFmtId="166" fontId="11" fillId="33" borderId="0" xfId="52" applyNumberFormat="1" applyFont="1" applyFill="1" applyAlignment="1" applyProtection="1">
      <alignment horizontal="center" vertical="center" wrapText="1"/>
      <protection/>
    </xf>
    <xf numFmtId="0" fontId="11" fillId="33" borderId="0" xfId="52" applyFont="1" applyFill="1" applyAlignment="1" applyProtection="1">
      <alignment horizontal="center" vertical="center" wrapText="1"/>
      <protection/>
    </xf>
    <xf numFmtId="0" fontId="13" fillId="33" borderId="29" xfId="0" applyFont="1" applyFill="1" applyBorder="1" applyAlignment="1" applyProtection="1">
      <alignment horizontal="left" vertical="center" wrapText="1"/>
      <protection/>
    </xf>
    <xf numFmtId="15" fontId="14" fillId="33" borderId="10" xfId="69" applyNumberFormat="1" applyFont="1" applyFill="1" applyBorder="1" applyAlignment="1" applyProtection="1">
      <alignment horizontal="center" vertical="center" wrapText="1"/>
      <protection locked="0"/>
    </xf>
    <xf numFmtId="15" fontId="14" fillId="33" borderId="17" xfId="69" applyNumberFormat="1" applyFont="1" applyFill="1" applyBorder="1" applyAlignment="1" applyProtection="1">
      <alignment horizontal="center" vertical="center" wrapText="1"/>
      <protection locked="0"/>
    </xf>
    <xf numFmtId="164" fontId="14" fillId="33" borderId="10" xfId="69" applyNumberFormat="1" applyFont="1" applyFill="1" applyBorder="1" applyAlignment="1" applyProtection="1">
      <alignment horizontal="center" vertical="center" wrapText="1"/>
      <protection/>
    </xf>
    <xf numFmtId="1" fontId="13" fillId="33" borderId="10" xfId="0" applyNumberFormat="1" applyFont="1" applyFill="1" applyBorder="1" applyAlignment="1" applyProtection="1">
      <alignment horizontal="center" vertical="center" wrapText="1"/>
      <protection locked="0"/>
    </xf>
    <xf numFmtId="9" fontId="13" fillId="33" borderId="10" xfId="208" applyNumberFormat="1" applyFont="1" applyFill="1" applyBorder="1" applyAlignment="1" applyProtection="1">
      <alignment horizontal="center" vertical="center" wrapText="1"/>
      <protection/>
    </xf>
    <xf numFmtId="164" fontId="14" fillId="33" borderId="17" xfId="0" applyNumberFormat="1" applyFont="1" applyFill="1" applyBorder="1" applyAlignment="1" applyProtection="1">
      <alignment horizontal="center" vertical="center" wrapText="1"/>
      <protection/>
    </xf>
    <xf numFmtId="164" fontId="14" fillId="33" borderId="10" xfId="0" applyNumberFormat="1"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49" fontId="14" fillId="33" borderId="30" xfId="0" applyNumberFormat="1" applyFont="1" applyFill="1" applyBorder="1" applyAlignment="1" applyProtection="1">
      <alignment horizontal="center" vertical="center" wrapText="1"/>
      <protection/>
    </xf>
    <xf numFmtId="0" fontId="7" fillId="33" borderId="31" xfId="0" applyFont="1" applyFill="1" applyBorder="1" applyAlignment="1" applyProtection="1">
      <alignment horizontal="left" vertical="center" wrapText="1"/>
      <protection/>
    </xf>
    <xf numFmtId="0" fontId="0" fillId="33" borderId="10" xfId="69" applyFont="1" applyFill="1" applyBorder="1" applyAlignment="1" applyProtection="1">
      <alignment horizontal="left" vertical="center" wrapText="1"/>
      <protection/>
    </xf>
    <xf numFmtId="0" fontId="0" fillId="33" borderId="10" xfId="69" applyFont="1" applyFill="1" applyBorder="1" applyAlignment="1" applyProtection="1">
      <alignment horizontal="center" vertical="center" wrapText="1"/>
      <protection/>
    </xf>
    <xf numFmtId="0" fontId="8" fillId="33" borderId="10" xfId="69" applyFont="1" applyFill="1" applyBorder="1" applyAlignment="1" applyProtection="1">
      <alignment horizontal="center" vertical="center" wrapText="1"/>
      <protection/>
    </xf>
    <xf numFmtId="15" fontId="0" fillId="33" borderId="10" xfId="69" applyNumberFormat="1" applyFont="1" applyFill="1" applyBorder="1" applyAlignment="1" applyProtection="1">
      <alignment horizontal="center" vertical="center" wrapText="1"/>
      <protection/>
    </xf>
    <xf numFmtId="2" fontId="8" fillId="33" borderId="26" xfId="204"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wrapText="1"/>
      <protection/>
    </xf>
    <xf numFmtId="49" fontId="0" fillId="33" borderId="30" xfId="0" applyNumberFormat="1" applyFont="1" applyFill="1" applyBorder="1" applyAlignment="1" applyProtection="1">
      <alignment horizontal="center" vertical="center" wrapText="1"/>
      <protection/>
    </xf>
    <xf numFmtId="0" fontId="7" fillId="33" borderId="23" xfId="52" applyFont="1" applyFill="1" applyBorder="1" applyAlignment="1" applyProtection="1">
      <alignment horizontal="left" vertical="center" wrapText="1"/>
      <protection/>
    </xf>
    <xf numFmtId="0" fontId="0" fillId="33" borderId="24" xfId="69" applyFont="1" applyFill="1" applyBorder="1" applyAlignment="1" applyProtection="1">
      <alignment horizontal="left" vertical="center" wrapText="1"/>
      <protection/>
    </xf>
    <xf numFmtId="0" fontId="0" fillId="33" borderId="24" xfId="69" applyFont="1" applyFill="1" applyBorder="1" applyAlignment="1" applyProtection="1">
      <alignment horizontal="center" vertical="center" wrapText="1"/>
      <protection/>
    </xf>
    <xf numFmtId="0" fontId="8" fillId="33" borderId="24" xfId="69" applyFont="1" applyFill="1" applyBorder="1" applyAlignment="1" applyProtection="1">
      <alignment horizontal="center" vertical="center" wrapText="1"/>
      <protection/>
    </xf>
    <xf numFmtId="15" fontId="0" fillId="33" borderId="24" xfId="69" applyNumberFormat="1" applyFont="1" applyFill="1" applyBorder="1" applyAlignment="1" applyProtection="1">
      <alignment horizontal="center" vertical="center" wrapText="1"/>
      <protection/>
    </xf>
    <xf numFmtId="1" fontId="8" fillId="33" borderId="27" xfId="204" applyNumberFormat="1" applyFont="1" applyFill="1" applyBorder="1" applyAlignment="1" applyProtection="1">
      <alignment horizontal="center" vertical="center" wrapText="1"/>
      <protection locked="0"/>
    </xf>
    <xf numFmtId="0" fontId="0" fillId="33" borderId="24" xfId="0" applyFont="1" applyFill="1" applyBorder="1" applyAlignment="1" applyProtection="1">
      <alignment vertical="center" wrapText="1"/>
      <protection/>
    </xf>
    <xf numFmtId="49" fontId="0" fillId="33" borderId="32" xfId="0" applyNumberFormat="1" applyFont="1" applyFill="1" applyBorder="1" applyAlignment="1" applyProtection="1">
      <alignment horizontal="center" vertical="center" wrapText="1"/>
      <protection/>
    </xf>
    <xf numFmtId="0" fontId="7" fillId="33" borderId="33" xfId="52" applyFont="1" applyFill="1" applyBorder="1" applyAlignment="1" applyProtection="1">
      <alignment horizontal="left" vertical="center" wrapText="1"/>
      <protection/>
    </xf>
    <xf numFmtId="0" fontId="0" fillId="33" borderId="34"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vertical="center" wrapText="1"/>
      <protection/>
    </xf>
    <xf numFmtId="0" fontId="0" fillId="33" borderId="12" xfId="0" applyFont="1" applyFill="1" applyBorder="1" applyAlignment="1" applyProtection="1">
      <alignment horizontal="left" vertical="center" wrapText="1"/>
      <protection/>
    </xf>
    <xf numFmtId="0" fontId="0" fillId="33" borderId="12" xfId="69" applyFont="1" applyFill="1" applyBorder="1" applyAlignment="1" applyProtection="1">
      <alignment horizontal="left" vertical="center" wrapText="1"/>
      <protection/>
    </xf>
    <xf numFmtId="0" fontId="0" fillId="33" borderId="12" xfId="69" applyFont="1" applyFill="1" applyBorder="1" applyAlignment="1" applyProtection="1">
      <alignment vertical="center" wrapText="1"/>
      <protection/>
    </xf>
    <xf numFmtId="0" fontId="0" fillId="33" borderId="12" xfId="69" applyFont="1" applyFill="1" applyBorder="1" applyAlignment="1" applyProtection="1">
      <alignment horizontal="center" vertical="center" wrapText="1"/>
      <protection/>
    </xf>
    <xf numFmtId="0" fontId="8" fillId="33" borderId="12" xfId="69" applyFont="1" applyFill="1" applyBorder="1" applyAlignment="1" applyProtection="1">
      <alignment horizontal="center" vertical="center" wrapText="1"/>
      <protection/>
    </xf>
    <xf numFmtId="15" fontId="0" fillId="33" borderId="12" xfId="69" applyNumberFormat="1" applyFont="1" applyFill="1" applyBorder="1" applyAlignment="1" applyProtection="1">
      <alignment horizontal="center" vertical="center" wrapText="1"/>
      <protection/>
    </xf>
    <xf numFmtId="15" fontId="0" fillId="33" borderId="29" xfId="69" applyNumberFormat="1" applyFont="1" applyFill="1" applyBorder="1" applyAlignment="1" applyProtection="1">
      <alignment horizontal="center" vertical="center" wrapText="1"/>
      <protection/>
    </xf>
    <xf numFmtId="164" fontId="0" fillId="33" borderId="12" xfId="0" applyNumberFormat="1" applyFont="1" applyFill="1" applyBorder="1" applyAlignment="1" applyProtection="1">
      <alignment horizontal="center" vertical="center" wrapText="1"/>
      <protection/>
    </xf>
    <xf numFmtId="1" fontId="8" fillId="33" borderId="12" xfId="204" applyNumberFormat="1" applyFont="1" applyFill="1" applyBorder="1" applyAlignment="1" applyProtection="1">
      <alignment horizontal="center" vertical="center" wrapText="1"/>
      <protection locked="0"/>
    </xf>
    <xf numFmtId="9" fontId="8" fillId="33" borderId="12" xfId="0" applyNumberFormat="1" applyFont="1" applyFill="1" applyBorder="1" applyAlignment="1" applyProtection="1">
      <alignment horizontal="center" vertical="center" wrapText="1"/>
      <protection/>
    </xf>
    <xf numFmtId="164" fontId="3" fillId="33" borderId="12" xfId="0" applyNumberFormat="1" applyFont="1" applyFill="1" applyBorder="1" applyAlignment="1" applyProtection="1">
      <alignment horizontal="center" vertical="center" wrapText="1"/>
      <protection/>
    </xf>
    <xf numFmtId="49" fontId="0" fillId="33" borderId="35" xfId="0" applyNumberFormat="1" applyFont="1" applyFill="1" applyBorder="1" applyAlignment="1" applyProtection="1">
      <alignment horizontal="center" vertical="center" wrapText="1"/>
      <protection/>
    </xf>
    <xf numFmtId="0" fontId="7" fillId="33" borderId="31" xfId="52" applyFont="1" applyFill="1" applyBorder="1" applyAlignment="1" applyProtection="1">
      <alignment horizontal="left" vertical="center" wrapText="1"/>
      <protection/>
    </xf>
    <xf numFmtId="0" fontId="9" fillId="33" borderId="0" xfId="52" applyFont="1" applyFill="1" applyBorder="1" applyAlignment="1" applyProtection="1">
      <alignment horizontal="left" vertical="center" wrapText="1"/>
      <protection/>
    </xf>
    <xf numFmtId="0" fontId="8" fillId="33" borderId="26" xfId="0" applyNumberFormat="1" applyFont="1" applyFill="1" applyBorder="1" applyAlignment="1" applyProtection="1">
      <alignment horizontal="center" vertical="center" wrapText="1"/>
      <protection locked="0"/>
    </xf>
    <xf numFmtId="165" fontId="8"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5" fillId="33" borderId="36"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166" fontId="8" fillId="33" borderId="0" xfId="0" applyNumberFormat="1" applyFont="1" applyFill="1" applyAlignment="1" applyProtection="1">
      <alignment horizontal="center" vertical="center" wrapText="1"/>
      <protection/>
    </xf>
    <xf numFmtId="0" fontId="8" fillId="33" borderId="0" xfId="0" applyFont="1" applyFill="1" applyAlignment="1" applyProtection="1">
      <alignment horizontal="center" vertical="center" wrapText="1"/>
      <protection/>
    </xf>
    <xf numFmtId="0" fontId="3" fillId="33" borderId="0" xfId="0" applyFont="1" applyFill="1" applyAlignment="1" applyProtection="1">
      <alignment vertical="center" wrapText="1"/>
      <protection/>
    </xf>
    <xf numFmtId="164" fontId="8" fillId="33" borderId="37" xfId="204" applyNumberFormat="1" applyFont="1" applyFill="1" applyBorder="1" applyAlignment="1" applyProtection="1">
      <alignment horizontal="center" vertical="center" wrapText="1"/>
      <protection locked="0"/>
    </xf>
    <xf numFmtId="9" fontId="8" fillId="33" borderId="21" xfId="0" applyNumberFormat="1" applyFont="1" applyFill="1" applyBorder="1" applyAlignment="1" applyProtection="1">
      <alignment horizontal="center" vertical="center" wrapText="1"/>
      <protection/>
    </xf>
    <xf numFmtId="164" fontId="3" fillId="33" borderId="21" xfId="204" applyNumberFormat="1" applyFont="1" applyFill="1" applyBorder="1" applyAlignment="1" applyProtection="1">
      <alignment horizontal="center" vertical="center" wrapText="1"/>
      <protection/>
    </xf>
    <xf numFmtId="164" fontId="3" fillId="33" borderId="37" xfId="204" applyNumberFormat="1" applyFont="1" applyFill="1" applyBorder="1" applyAlignment="1" applyProtection="1">
      <alignment horizontal="center" vertical="center" wrapText="1"/>
      <protection/>
    </xf>
    <xf numFmtId="49" fontId="3" fillId="33" borderId="38" xfId="0" applyNumberFormat="1" applyFont="1" applyFill="1" applyBorder="1" applyAlignment="1" applyProtection="1">
      <alignment horizontal="center" vertical="center" wrapText="1"/>
      <protection/>
    </xf>
    <xf numFmtId="0" fontId="15" fillId="33" borderId="39" xfId="52" applyFont="1" applyFill="1" applyBorder="1" applyAlignment="1" applyProtection="1">
      <alignment horizontal="left" vertical="center" wrapText="1"/>
      <protection/>
    </xf>
    <xf numFmtId="0" fontId="3" fillId="33" borderId="0" xfId="52" applyFont="1" applyFill="1" applyAlignment="1" applyProtection="1">
      <alignment vertical="center" wrapText="1"/>
      <protection/>
    </xf>
    <xf numFmtId="0" fontId="3" fillId="33" borderId="34"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164" fontId="3" fillId="33" borderId="12" xfId="69" applyNumberFormat="1" applyFont="1" applyFill="1" applyBorder="1" applyAlignment="1" applyProtection="1">
      <alignment horizontal="center" vertical="center" wrapText="1"/>
      <protection/>
    </xf>
    <xf numFmtId="164" fontId="8" fillId="33" borderId="12" xfId="0" applyNumberFormat="1" applyFont="1" applyFill="1" applyBorder="1" applyAlignment="1" applyProtection="1">
      <alignment horizontal="center" vertical="center" wrapText="1"/>
      <protection locked="0"/>
    </xf>
    <xf numFmtId="9" fontId="8" fillId="33" borderId="12" xfId="208" applyNumberFormat="1" applyFont="1" applyFill="1" applyBorder="1" applyAlignment="1" applyProtection="1">
      <alignment horizontal="center" vertical="center" wrapText="1"/>
      <protection/>
    </xf>
    <xf numFmtId="164" fontId="3" fillId="33" borderId="29" xfId="0" applyNumberFormat="1" applyFont="1" applyFill="1" applyBorder="1" applyAlignment="1" applyProtection="1">
      <alignment horizontal="center" vertical="center" wrapText="1"/>
      <protection/>
    </xf>
    <xf numFmtId="49" fontId="3" fillId="33" borderId="35" xfId="0" applyNumberFormat="1" applyFont="1" applyFill="1" applyBorder="1" applyAlignment="1" applyProtection="1">
      <alignment horizontal="center" vertical="center" wrapText="1"/>
      <protection/>
    </xf>
    <xf numFmtId="0" fontId="5" fillId="33" borderId="40" xfId="0" applyFont="1" applyFill="1" applyBorder="1" applyAlignment="1" applyProtection="1">
      <alignment horizontal="left" vertical="center" wrapText="1"/>
      <protection/>
    </xf>
    <xf numFmtId="0" fontId="2" fillId="33" borderId="41"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wrapText="1"/>
      <protection/>
    </xf>
    <xf numFmtId="164" fontId="0" fillId="33" borderId="0" xfId="0" applyNumberFormat="1"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165" fontId="0" fillId="33" borderId="0" xfId="0" applyNumberFormat="1" applyFont="1" applyFill="1" applyBorder="1" applyAlignment="1" applyProtection="1">
      <alignment horizontal="center" vertical="center" wrapText="1"/>
      <protection/>
    </xf>
    <xf numFmtId="2" fontId="0" fillId="33" borderId="0" xfId="0" applyNumberFormat="1" applyFont="1" applyFill="1" applyBorder="1" applyAlignment="1" applyProtection="1">
      <alignment horizontal="center" vertical="center" wrapText="1"/>
      <protection/>
    </xf>
    <xf numFmtId="0" fontId="2" fillId="33" borderId="42" xfId="0" applyFont="1" applyFill="1" applyBorder="1" applyAlignment="1" applyProtection="1">
      <alignment vertical="center" wrapText="1"/>
      <protection/>
    </xf>
    <xf numFmtId="0" fontId="6" fillId="33" borderId="43" xfId="0" applyFont="1" applyFill="1" applyBorder="1" applyAlignment="1" applyProtection="1">
      <alignment horizontal="center" vertical="center" wrapText="1"/>
      <protection/>
    </xf>
    <xf numFmtId="0" fontId="2" fillId="33" borderId="0" xfId="0" applyFont="1" applyFill="1" applyAlignment="1" applyProtection="1">
      <alignment horizontal="right" vertical="center" wrapText="1"/>
      <protection/>
    </xf>
    <xf numFmtId="0" fontId="2" fillId="33" borderId="0" xfId="0" applyFont="1" applyFill="1" applyAlignment="1" applyProtection="1">
      <alignment vertical="center" wrapText="1"/>
      <protection/>
    </xf>
    <xf numFmtId="0" fontId="3" fillId="33" borderId="4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10" fontId="0" fillId="33" borderId="0" xfId="0" applyNumberFormat="1" applyFont="1" applyFill="1" applyBorder="1" applyAlignment="1" applyProtection="1">
      <alignment horizontal="center" vertical="center" wrapText="1"/>
      <protection/>
    </xf>
    <xf numFmtId="10" fontId="3" fillId="33" borderId="0" xfId="0" applyNumberFormat="1" applyFont="1" applyFill="1" applyBorder="1" applyAlignment="1" applyProtection="1">
      <alignment horizontal="center" vertical="center" wrapText="1"/>
      <protection/>
    </xf>
    <xf numFmtId="10" fontId="7" fillId="33" borderId="0" xfId="0" applyNumberFormat="1" applyFont="1" applyFill="1" applyBorder="1" applyAlignment="1" applyProtection="1">
      <alignment horizontal="center" vertical="center" wrapText="1"/>
      <protection/>
    </xf>
    <xf numFmtId="165" fontId="3" fillId="33" borderId="0" xfId="0" applyNumberFormat="1" applyFont="1" applyFill="1" applyBorder="1" applyAlignment="1" applyProtection="1">
      <alignment horizontal="center" vertical="center" wrapText="1"/>
      <protection/>
    </xf>
    <xf numFmtId="0" fontId="3" fillId="33" borderId="44" xfId="0" applyFont="1" applyFill="1" applyBorder="1" applyAlignment="1" applyProtection="1">
      <alignment vertical="center" wrapText="1"/>
      <protection/>
    </xf>
    <xf numFmtId="0" fontId="3" fillId="33" borderId="0" xfId="0" applyFont="1" applyFill="1" applyBorder="1" applyAlignment="1" applyProtection="1">
      <alignment horizontal="right" vertical="center" wrapText="1"/>
      <protection/>
    </xf>
    <xf numFmtId="0" fontId="0" fillId="33" borderId="41"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44" xfId="0" applyFont="1" applyFill="1" applyBorder="1" applyAlignment="1" applyProtection="1">
      <alignment vertical="center" wrapText="1"/>
      <protection/>
    </xf>
    <xf numFmtId="0" fontId="0" fillId="33" borderId="0" xfId="0" applyFont="1" applyFill="1" applyBorder="1" applyAlignment="1" applyProtection="1">
      <alignment horizontal="right" vertical="center" wrapText="1"/>
      <protection/>
    </xf>
    <xf numFmtId="10" fontId="2" fillId="33" borderId="0" xfId="0" applyNumberFormat="1" applyFont="1" applyFill="1" applyBorder="1" applyAlignment="1" applyProtection="1">
      <alignment horizontal="center" vertical="center" wrapText="1"/>
      <protection/>
    </xf>
    <xf numFmtId="0" fontId="2" fillId="33" borderId="44" xfId="0" applyFont="1" applyFill="1" applyBorder="1" applyAlignment="1" applyProtection="1">
      <alignment vertical="center" wrapText="1"/>
      <protection/>
    </xf>
    <xf numFmtId="0" fontId="6"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wrapText="1"/>
      <protection/>
    </xf>
    <xf numFmtId="0" fontId="0" fillId="33" borderId="0"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165" fontId="3" fillId="33" borderId="0" xfId="0" applyNumberFormat="1" applyFont="1" applyFill="1" applyBorder="1" applyAlignment="1" applyProtection="1">
      <alignment vertical="center" wrapText="1"/>
      <protection/>
    </xf>
    <xf numFmtId="165" fontId="0" fillId="33" borderId="0" xfId="0" applyNumberFormat="1" applyFont="1" applyFill="1" applyBorder="1" applyAlignment="1" applyProtection="1">
      <alignment vertical="center" wrapText="1"/>
      <protection/>
    </xf>
    <xf numFmtId="3" fontId="7" fillId="33" borderId="40" xfId="0" applyNumberFormat="1" applyFont="1" applyFill="1" applyBorder="1" applyAlignment="1" applyProtection="1">
      <alignment vertical="center" wrapText="1"/>
      <protection/>
    </xf>
    <xf numFmtId="0" fontId="0" fillId="33" borderId="0" xfId="0" applyFont="1" applyFill="1" applyAlignment="1" applyProtection="1">
      <alignment horizontal="right" vertical="center" wrapText="1"/>
      <protection/>
    </xf>
    <xf numFmtId="3" fontId="7" fillId="33" borderId="45" xfId="0" applyNumberFormat="1" applyFont="1" applyFill="1" applyBorder="1" applyAlignment="1" applyProtection="1">
      <alignment vertical="center" wrapText="1"/>
      <protection/>
    </xf>
    <xf numFmtId="165" fontId="8" fillId="33" borderId="18" xfId="0" applyNumberFormat="1" applyFont="1" applyFill="1" applyBorder="1" applyAlignment="1" applyProtection="1">
      <alignment vertical="center" wrapText="1"/>
      <protection/>
    </xf>
    <xf numFmtId="165" fontId="8" fillId="33" borderId="25" xfId="0" applyNumberFormat="1" applyFont="1" applyFill="1" applyBorder="1" applyAlignment="1" applyProtection="1">
      <alignment vertical="center" wrapText="1"/>
      <protection/>
    </xf>
    <xf numFmtId="165" fontId="12" fillId="33" borderId="41" xfId="0" applyNumberFormat="1" applyFont="1" applyFill="1" applyBorder="1" applyAlignment="1" applyProtection="1">
      <alignment horizontal="center" vertical="center" wrapText="1"/>
      <protection/>
    </xf>
    <xf numFmtId="0" fontId="12" fillId="33" borderId="0" xfId="0" applyFont="1" applyFill="1" applyBorder="1" applyAlignment="1" applyProtection="1">
      <alignment vertical="center" wrapText="1"/>
      <protection/>
    </xf>
    <xf numFmtId="165" fontId="0" fillId="33" borderId="14" xfId="0" applyNumberFormat="1" applyFont="1" applyFill="1" applyBorder="1" applyAlignment="1" applyProtection="1">
      <alignment horizontal="center" vertical="center" wrapText="1"/>
      <protection/>
    </xf>
    <xf numFmtId="0" fontId="0" fillId="33" borderId="46" xfId="0" applyFont="1" applyFill="1" applyBorder="1" applyAlignment="1" applyProtection="1">
      <alignment vertical="center" wrapText="1"/>
      <protection/>
    </xf>
    <xf numFmtId="0" fontId="0" fillId="33" borderId="0" xfId="0" applyFont="1" applyFill="1" applyAlignment="1" applyProtection="1">
      <alignment horizontal="center" vertical="center" wrapText="1"/>
      <protection/>
    </xf>
    <xf numFmtId="165" fontId="0" fillId="33" borderId="0" xfId="0" applyNumberFormat="1" applyFont="1" applyFill="1" applyAlignment="1" applyProtection="1">
      <alignment horizontal="center" vertical="center" wrapText="1"/>
      <protection/>
    </xf>
    <xf numFmtId="166" fontId="8" fillId="33" borderId="0" xfId="52" applyNumberFormat="1" applyFont="1" applyFill="1" applyAlignment="1" applyProtection="1">
      <alignment horizontal="center" vertical="center" wrapText="1"/>
      <protection/>
    </xf>
    <xf numFmtId="0" fontId="8" fillId="33" borderId="0" xfId="52" applyFont="1" applyFill="1" applyAlignment="1" applyProtection="1">
      <alignment horizontal="center" vertical="center" wrapText="1"/>
      <protection/>
    </xf>
    <xf numFmtId="0" fontId="13" fillId="33" borderId="47" xfId="0" applyFont="1" applyFill="1" applyBorder="1" applyAlignment="1" applyProtection="1">
      <alignment horizontal="left" vertical="center" wrapText="1"/>
      <protection/>
    </xf>
    <xf numFmtId="0" fontId="13" fillId="33" borderId="48" xfId="0" applyFont="1" applyFill="1" applyBorder="1" applyAlignment="1" applyProtection="1">
      <alignment horizontal="left" vertical="center" wrapText="1"/>
      <protection/>
    </xf>
    <xf numFmtId="0" fontId="6" fillId="33" borderId="49" xfId="0" applyFont="1" applyFill="1" applyBorder="1" applyAlignment="1" applyProtection="1">
      <alignment horizontal="center" vertical="center" wrapText="1"/>
      <protection/>
    </xf>
    <xf numFmtId="0" fontId="6" fillId="33" borderId="40"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49" fontId="0" fillId="33" borderId="50" xfId="0" applyNumberFormat="1" applyFont="1" applyFill="1" applyBorder="1" applyAlignment="1" applyProtection="1">
      <alignment horizontal="center" vertical="center" wrapText="1"/>
      <protection/>
    </xf>
    <xf numFmtId="49" fontId="0" fillId="33" borderId="51" xfId="0" applyNumberFormat="1" applyFont="1" applyFill="1" applyBorder="1" applyAlignment="1" applyProtection="1">
      <alignment horizontal="center" vertical="center" wrapText="1"/>
      <protection/>
    </xf>
    <xf numFmtId="0" fontId="13"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0" fillId="33" borderId="52" xfId="69" applyFont="1" applyFill="1" applyBorder="1" applyAlignment="1" applyProtection="1">
      <alignment horizontal="left" vertical="center" wrapText="1"/>
      <protection locked="0"/>
    </xf>
    <xf numFmtId="0" fontId="0" fillId="33" borderId="19" xfId="69" applyFont="1" applyFill="1" applyBorder="1" applyAlignment="1" applyProtection="1">
      <alignment horizontal="left" vertical="center" wrapText="1"/>
      <protection locked="0"/>
    </xf>
    <xf numFmtId="0" fontId="3" fillId="33" borderId="5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5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33" borderId="47" xfId="0" applyFont="1" applyFill="1" applyBorder="1" applyAlignment="1" applyProtection="1">
      <alignment horizontal="center" vertical="center"/>
      <protection/>
    </xf>
    <xf numFmtId="0" fontId="2" fillId="33" borderId="48"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56" xfId="0" applyFont="1" applyFill="1" applyBorder="1" applyAlignment="1" applyProtection="1">
      <alignment horizontal="left" vertical="center"/>
      <protection/>
    </xf>
    <xf numFmtId="0" fontId="2" fillId="33" borderId="43"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0" fillId="33" borderId="57" xfId="0" applyFont="1" applyFill="1" applyBorder="1" applyAlignment="1" applyProtection="1">
      <alignment horizontal="left" vertical="center"/>
      <protection/>
    </xf>
    <xf numFmtId="0" fontId="0" fillId="33" borderId="10" xfId="0" applyFont="1" applyFill="1" applyBorder="1" applyAlignment="1" applyProtection="1">
      <alignment horizontal="left" vertical="center"/>
      <protection/>
    </xf>
    <xf numFmtId="0" fontId="0" fillId="33" borderId="26" xfId="0" applyFont="1" applyFill="1" applyBorder="1" applyAlignment="1" applyProtection="1">
      <alignment horizontal="left" vertical="center"/>
      <protection/>
    </xf>
    <xf numFmtId="0" fontId="0" fillId="33" borderId="53" xfId="0" applyFont="1" applyFill="1" applyBorder="1" applyAlignment="1" applyProtection="1">
      <alignment horizontal="center" vertical="center" wrapText="1"/>
      <protection/>
    </xf>
    <xf numFmtId="0" fontId="0" fillId="33" borderId="54" xfId="0" applyFont="1" applyFill="1" applyBorder="1" applyAlignment="1" applyProtection="1">
      <alignment horizontal="center" vertical="center" wrapText="1"/>
      <protection/>
    </xf>
    <xf numFmtId="0" fontId="0"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center" wrapText="1"/>
      <protection/>
    </xf>
    <xf numFmtId="166" fontId="11" fillId="33" borderId="0" xfId="0" applyNumberFormat="1" applyFont="1" applyFill="1" applyAlignment="1" applyProtection="1">
      <alignment horizontal="center" vertical="center" wrapText="1"/>
      <protection/>
    </xf>
    <xf numFmtId="0" fontId="0" fillId="33" borderId="52" xfId="69" applyFont="1" applyFill="1" applyBorder="1" applyAlignment="1" applyProtection="1">
      <alignment horizontal="left" vertical="center" wrapText="1"/>
      <protection/>
    </xf>
    <xf numFmtId="0" fontId="0" fillId="33" borderId="19" xfId="69" applyFont="1" applyFill="1" applyBorder="1" applyAlignment="1" applyProtection="1">
      <alignment horizontal="left" vertical="center" wrapText="1"/>
      <protection/>
    </xf>
    <xf numFmtId="0" fontId="0" fillId="33" borderId="52"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wrapText="1"/>
      <protection/>
    </xf>
    <xf numFmtId="0" fontId="0" fillId="33" borderId="52"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wrapText="1"/>
      <protection/>
    </xf>
    <xf numFmtId="0" fontId="0" fillId="33" borderId="58" xfId="0" applyFont="1" applyFill="1" applyBorder="1" applyAlignment="1" applyProtection="1">
      <alignment horizontal="left" vertical="center"/>
      <protection/>
    </xf>
    <xf numFmtId="0" fontId="0" fillId="33" borderId="59" xfId="0" applyFont="1" applyFill="1" applyBorder="1" applyAlignment="1" applyProtection="1">
      <alignment horizontal="left" vertical="center"/>
      <protection/>
    </xf>
    <xf numFmtId="0" fontId="0" fillId="33" borderId="60" xfId="0" applyFont="1" applyFill="1" applyBorder="1" applyAlignment="1" applyProtection="1">
      <alignment horizontal="left" vertical="center"/>
      <protection/>
    </xf>
    <xf numFmtId="0" fontId="6" fillId="33" borderId="61" xfId="0" applyFont="1" applyFill="1" applyBorder="1" applyAlignment="1" applyProtection="1">
      <alignment horizontal="center" vertical="center" wrapText="1"/>
      <protection/>
    </xf>
    <xf numFmtId="0" fontId="6" fillId="33" borderId="62" xfId="0" applyFont="1" applyFill="1" applyBorder="1" applyAlignment="1" applyProtection="1">
      <alignment horizontal="center" vertical="center" wrapText="1"/>
      <protection/>
    </xf>
    <xf numFmtId="0" fontId="0" fillId="33" borderId="49" xfId="0" applyFont="1" applyFill="1" applyBorder="1" applyAlignment="1" applyProtection="1">
      <alignment horizontal="left" vertical="center"/>
      <protection/>
    </xf>
    <xf numFmtId="0" fontId="0" fillId="33" borderId="63" xfId="0" applyFont="1" applyFill="1" applyBorder="1" applyAlignment="1" applyProtection="1">
      <alignment horizontal="left" vertical="center"/>
      <protection/>
    </xf>
    <xf numFmtId="0" fontId="0" fillId="33" borderId="40" xfId="0" applyFont="1" applyFill="1" applyBorder="1" applyAlignment="1" applyProtection="1">
      <alignment horizontal="left" vertical="center"/>
      <protection/>
    </xf>
    <xf numFmtId="0" fontId="0" fillId="33" borderId="61" xfId="0" applyFont="1" applyFill="1" applyBorder="1" applyAlignment="1" applyProtection="1">
      <alignment horizontal="left" vertical="center"/>
      <protection/>
    </xf>
    <xf numFmtId="0" fontId="0" fillId="33" borderId="64" xfId="0" applyFont="1" applyFill="1" applyBorder="1" applyAlignment="1" applyProtection="1">
      <alignment horizontal="left" vertical="center"/>
      <protection/>
    </xf>
    <xf numFmtId="0" fontId="0" fillId="33" borderId="62" xfId="0" applyFont="1" applyFill="1" applyBorder="1" applyAlignment="1" applyProtection="1">
      <alignment horizontal="left" vertical="center"/>
      <protection/>
    </xf>
    <xf numFmtId="0" fontId="6" fillId="33" borderId="6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52"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52" xfId="0" applyNumberFormat="1" applyFont="1" applyFill="1" applyBorder="1" applyAlignment="1" applyProtection="1">
      <alignment horizontal="center" vertical="center" wrapText="1"/>
      <protection locked="0"/>
    </xf>
    <xf numFmtId="0" fontId="6" fillId="33" borderId="19" xfId="0" applyNumberFormat="1" applyFont="1" applyFill="1" applyBorder="1" applyAlignment="1" applyProtection="1">
      <alignment horizontal="center" vertical="center" wrapText="1"/>
      <protection locked="0"/>
    </xf>
    <xf numFmtId="0" fontId="6" fillId="33" borderId="50" xfId="0" applyFont="1" applyFill="1" applyBorder="1" applyAlignment="1" applyProtection="1">
      <alignment horizontal="center" vertical="center" wrapText="1"/>
      <protection/>
    </xf>
    <xf numFmtId="0" fontId="6" fillId="33" borderId="51"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0" fillId="33" borderId="43"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 fillId="33" borderId="41" xfId="0" applyFont="1" applyFill="1" applyBorder="1" applyAlignment="1" applyProtection="1">
      <alignment horizontal="left" vertical="center" wrapText="1"/>
      <protection/>
    </xf>
    <xf numFmtId="0" fontId="2" fillId="33" borderId="14" xfId="0" applyFont="1" applyFill="1" applyBorder="1" applyAlignment="1" applyProtection="1">
      <alignment horizontal="right" vertical="center" wrapText="1"/>
      <protection/>
    </xf>
    <xf numFmtId="165" fontId="6" fillId="33" borderId="52" xfId="0" applyNumberFormat="1" applyFont="1" applyFill="1" applyBorder="1" applyAlignment="1" applyProtection="1">
      <alignment horizontal="center" vertical="center" wrapText="1"/>
      <protection/>
    </xf>
    <xf numFmtId="165" fontId="6" fillId="33" borderId="19" xfId="0" applyNumberFormat="1" applyFont="1" applyFill="1" applyBorder="1" applyAlignment="1" applyProtection="1">
      <alignment horizontal="center" vertical="center" wrapText="1"/>
      <protection/>
    </xf>
    <xf numFmtId="0" fontId="6" fillId="33" borderId="53" xfId="0" applyFont="1" applyFill="1" applyBorder="1" applyAlignment="1" applyProtection="1">
      <alignment horizontal="center" vertical="center" wrapText="1"/>
      <protection/>
    </xf>
    <xf numFmtId="0" fontId="6" fillId="33" borderId="54" xfId="0" applyFont="1" applyFill="1" applyBorder="1" applyAlignment="1" applyProtection="1">
      <alignment horizontal="center" vertical="center" wrapText="1"/>
      <protection/>
    </xf>
    <xf numFmtId="166" fontId="11" fillId="33" borderId="0" xfId="52" applyNumberFormat="1" applyFont="1" applyFill="1" applyAlignment="1" applyProtection="1">
      <alignment horizontal="center" vertical="center" wrapText="1"/>
      <protection/>
    </xf>
    <xf numFmtId="0" fontId="11" fillId="33" borderId="0" xfId="52" applyFont="1" applyFill="1" applyAlignment="1" applyProtection="1">
      <alignment horizontal="center" vertical="center" wrapText="1"/>
      <protection/>
    </xf>
    <xf numFmtId="0" fontId="0" fillId="33" borderId="52"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66"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locked="0"/>
    </xf>
    <xf numFmtId="49" fontId="0" fillId="33" borderId="38" xfId="0" applyNumberFormat="1" applyFont="1" applyFill="1" applyBorder="1" applyAlignment="1" applyProtection="1">
      <alignment horizontal="center" vertical="center" wrapText="1"/>
      <protection/>
    </xf>
  </cellXfs>
  <cellStyles count="2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10" xfId="53"/>
    <cellStyle name="Normal 2 10 2" xfId="54"/>
    <cellStyle name="Normal 2 11" xfId="55"/>
    <cellStyle name="Normal 2 11 2" xfId="56"/>
    <cellStyle name="Normal 2 12" xfId="57"/>
    <cellStyle name="Normal 2 12 2" xfId="58"/>
    <cellStyle name="Normal 2 13" xfId="59"/>
    <cellStyle name="Normal 2 13 2" xfId="60"/>
    <cellStyle name="Normal 2 14" xfId="61"/>
    <cellStyle name="Normal 2 14 2" xfId="62"/>
    <cellStyle name="Normal 2 15" xfId="63"/>
    <cellStyle name="Normal 2 15 2" xfId="64"/>
    <cellStyle name="Normal 2 16" xfId="65"/>
    <cellStyle name="Normal 2 16 2" xfId="66"/>
    <cellStyle name="Normal 2 17" xfId="67"/>
    <cellStyle name="Normal 2 2" xfId="68"/>
    <cellStyle name="Normal 2 2 2" xfId="69"/>
    <cellStyle name="Normal 2 3" xfId="70"/>
    <cellStyle name="Normal 2 3 2" xfId="71"/>
    <cellStyle name="Normal 2 3 2 2" xfId="72"/>
    <cellStyle name="Normal 2 3 2 2 2" xfId="73"/>
    <cellStyle name="Normal 2 3 2 3" xfId="74"/>
    <cellStyle name="Normal 2 3 2 3 2" xfId="75"/>
    <cellStyle name="Normal 2 3 2 4" xfId="76"/>
    <cellStyle name="Normal 2 3 2 4 2" xfId="77"/>
    <cellStyle name="Normal 2 3 2 5" xfId="78"/>
    <cellStyle name="Normal 2 3 2 5 2" xfId="79"/>
    <cellStyle name="Normal 2 3 2 6" xfId="80"/>
    <cellStyle name="Normal 2 3 2 6 2" xfId="81"/>
    <cellStyle name="Normal 2 3 2 7" xfId="82"/>
    <cellStyle name="Normal 2 3 2_Plan de Mej Inst." xfId="83"/>
    <cellStyle name="Normal 2 3 3" xfId="84"/>
    <cellStyle name="Normal 2 3 3 2" xfId="85"/>
    <cellStyle name="Normal 2 3 4" xfId="86"/>
    <cellStyle name="Normal 2 3 4 2" xfId="87"/>
    <cellStyle name="Normal 2 3 5" xfId="88"/>
    <cellStyle name="Normal 2 3 5 2" xfId="89"/>
    <cellStyle name="Normal 2 3 6" xfId="90"/>
    <cellStyle name="Normal 2 3 6 2" xfId="91"/>
    <cellStyle name="Normal 2 3 7" xfId="92"/>
    <cellStyle name="Normal 2 3 7 2" xfId="93"/>
    <cellStyle name="Normal 2 3 8" xfId="94"/>
    <cellStyle name="Normal 2 3_Plan de Mej Inst." xfId="95"/>
    <cellStyle name="Normal 2 4" xfId="96"/>
    <cellStyle name="Normal 2 4 2" xfId="97"/>
    <cellStyle name="Normal 2 4 2 2" xfId="98"/>
    <cellStyle name="Normal 2 4 2 2 2" xfId="99"/>
    <cellStyle name="Normal 2 4 2 3" xfId="100"/>
    <cellStyle name="Normal 2 4 2 3 2" xfId="101"/>
    <cellStyle name="Normal 2 4 2 4" xfId="102"/>
    <cellStyle name="Normal 2 4 2 4 2" xfId="103"/>
    <cellStyle name="Normal 2 4 2 5" xfId="104"/>
    <cellStyle name="Normal 2 4 2 5 2" xfId="105"/>
    <cellStyle name="Normal 2 4 2 6" xfId="106"/>
    <cellStyle name="Normal 2 4 2 6 2" xfId="107"/>
    <cellStyle name="Normal 2 4 2 7" xfId="108"/>
    <cellStyle name="Normal 2 4 2_Plan de Mej Inst." xfId="109"/>
    <cellStyle name="Normal 2 4 3" xfId="110"/>
    <cellStyle name="Normal 2 4 3 2" xfId="111"/>
    <cellStyle name="Normal 2 4 4" xfId="112"/>
    <cellStyle name="Normal 2 4 4 2" xfId="113"/>
    <cellStyle name="Normal 2 4 5" xfId="114"/>
    <cellStyle name="Normal 2 4 5 2" xfId="115"/>
    <cellStyle name="Normal 2 4 6" xfId="116"/>
    <cellStyle name="Normal 2 4 6 2" xfId="117"/>
    <cellStyle name="Normal 2 4 7" xfId="118"/>
    <cellStyle name="Normal 2 4 7 2" xfId="119"/>
    <cellStyle name="Normal 2 4 8" xfId="120"/>
    <cellStyle name="Normal 2 4_Plan de Mej Inst." xfId="121"/>
    <cellStyle name="Normal 2 5" xfId="122"/>
    <cellStyle name="Normal 2 5 2" xfId="123"/>
    <cellStyle name="Normal 2 5 2 2" xfId="124"/>
    <cellStyle name="Normal 2 5 2 2 2" xfId="125"/>
    <cellStyle name="Normal 2 5 2 3" xfId="126"/>
    <cellStyle name="Normal 2 5 2 3 2" xfId="127"/>
    <cellStyle name="Normal 2 5 2 4" xfId="128"/>
    <cellStyle name="Normal 2 5 2 4 2" xfId="129"/>
    <cellStyle name="Normal 2 5 2 5" xfId="130"/>
    <cellStyle name="Normal 2 5 2 5 2" xfId="131"/>
    <cellStyle name="Normal 2 5 2 6" xfId="132"/>
    <cellStyle name="Normal 2 5 2 6 2" xfId="133"/>
    <cellStyle name="Normal 2 5 2 7" xfId="134"/>
    <cellStyle name="Normal 2 5 2_Plan de Mej Inst." xfId="135"/>
    <cellStyle name="Normal 2 5 3" xfId="136"/>
    <cellStyle name="Normal 2 5 3 2" xfId="137"/>
    <cellStyle name="Normal 2 5 4" xfId="138"/>
    <cellStyle name="Normal 2 5 4 2" xfId="139"/>
    <cellStyle name="Normal 2 5 5" xfId="140"/>
    <cellStyle name="Normal 2 5 5 2" xfId="141"/>
    <cellStyle name="Normal 2 5 6" xfId="142"/>
    <cellStyle name="Normal 2 5 6 2" xfId="143"/>
    <cellStyle name="Normal 2 5 7" xfId="144"/>
    <cellStyle name="Normal 2 5 7 2" xfId="145"/>
    <cellStyle name="Normal 2 5 8" xfId="146"/>
    <cellStyle name="Normal 2 5_Plan de Mej Inst." xfId="147"/>
    <cellStyle name="Normal 2 6" xfId="148"/>
    <cellStyle name="Normal 2 6 2" xfId="149"/>
    <cellStyle name="Normal 2 6 2 2" xfId="150"/>
    <cellStyle name="Normal 2 6 3" xfId="151"/>
    <cellStyle name="Normal 2 6 3 2" xfId="152"/>
    <cellStyle name="Normal 2 6 4" xfId="153"/>
    <cellStyle name="Normal 2 6 4 2" xfId="154"/>
    <cellStyle name="Normal 2 6 5" xfId="155"/>
    <cellStyle name="Normal 2 6 5 2" xfId="156"/>
    <cellStyle name="Normal 2 6 6" xfId="157"/>
    <cellStyle name="Normal 2 6 6 2" xfId="158"/>
    <cellStyle name="Normal 2 6 7" xfId="159"/>
    <cellStyle name="Normal 2 6_Plan de Mej Inst." xfId="160"/>
    <cellStyle name="Normal 2 7" xfId="161"/>
    <cellStyle name="Normal 2 7 2" xfId="162"/>
    <cellStyle name="Normal 2 7 2 2" xfId="163"/>
    <cellStyle name="Normal 2 7 3" xfId="164"/>
    <cellStyle name="Normal 2 7 3 2" xfId="165"/>
    <cellStyle name="Normal 2 7 4" xfId="166"/>
    <cellStyle name="Normal 2 7 4 2" xfId="167"/>
    <cellStyle name="Normal 2 7 5" xfId="168"/>
    <cellStyle name="Normal 2 7 5 2" xfId="169"/>
    <cellStyle name="Normal 2 7 6" xfId="170"/>
    <cellStyle name="Normal 2 7 6 2" xfId="171"/>
    <cellStyle name="Normal 2 7 7" xfId="172"/>
    <cellStyle name="Normal 2 7_Plan de Mej Inst." xfId="173"/>
    <cellStyle name="Normal 2 8" xfId="174"/>
    <cellStyle name="Normal 2 8 2" xfId="175"/>
    <cellStyle name="Normal 2 8 2 2" xfId="176"/>
    <cellStyle name="Normal 2 8 3" xfId="177"/>
    <cellStyle name="Normal 2 8 3 2" xfId="178"/>
    <cellStyle name="Normal 2 8 4" xfId="179"/>
    <cellStyle name="Normal 2 8 4 2" xfId="180"/>
    <cellStyle name="Normal 2 8 5" xfId="181"/>
    <cellStyle name="Normal 2 8 5 2" xfId="182"/>
    <cellStyle name="Normal 2 8 6" xfId="183"/>
    <cellStyle name="Normal 2 8 6 2" xfId="184"/>
    <cellStyle name="Normal 2 8 7" xfId="185"/>
    <cellStyle name="Normal 2 8_Plan de Mej Inst." xfId="186"/>
    <cellStyle name="Normal 2 9" xfId="187"/>
    <cellStyle name="Normal 2 9 2" xfId="188"/>
    <cellStyle name="Normal 2 9 2 2" xfId="189"/>
    <cellStyle name="Normal 2 9 3" xfId="190"/>
    <cellStyle name="Normal 2 9 3 2" xfId="191"/>
    <cellStyle name="Normal 2 9 4" xfId="192"/>
    <cellStyle name="Normal 2 9 4 2" xfId="193"/>
    <cellStyle name="Normal 2 9 5" xfId="194"/>
    <cellStyle name="Normal 2 9 5 2" xfId="195"/>
    <cellStyle name="Normal 2 9 6" xfId="196"/>
    <cellStyle name="Normal 2 9 6 2" xfId="197"/>
    <cellStyle name="Normal 2 9 7" xfId="198"/>
    <cellStyle name="Normal 2 9_Plan de Mej Inst." xfId="199"/>
    <cellStyle name="Normal 2_Plan de Mej Inst." xfId="200"/>
    <cellStyle name="Normal 3" xfId="201"/>
    <cellStyle name="Normal 3 2" xfId="202"/>
    <cellStyle name="Normal 4" xfId="203"/>
    <cellStyle name="Normal 4 2" xfId="204"/>
    <cellStyle name="Normal 5" xfId="205"/>
    <cellStyle name="Normal 5 2" xfId="206"/>
    <cellStyle name="Notas" xfId="207"/>
    <cellStyle name="Percent" xfId="208"/>
    <cellStyle name="Porcentaje 2" xfId="209"/>
    <cellStyle name="Porcentaje 3" xfId="210"/>
    <cellStyle name="Salida" xfId="211"/>
    <cellStyle name="Texto de advertencia" xfId="212"/>
    <cellStyle name="Texto explicativo" xfId="213"/>
    <cellStyle name="Título" xfId="214"/>
    <cellStyle name="Título 2" xfId="215"/>
    <cellStyle name="Título 3" xfId="216"/>
    <cellStyle name="Total"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952500</xdr:colOff>
      <xdr:row>3</xdr:row>
      <xdr:rowOff>85725</xdr:rowOff>
    </xdr:to>
    <xdr:pic>
      <xdr:nvPicPr>
        <xdr:cNvPr id="1" name="2 Imagen"/>
        <xdr:cNvPicPr preferRelativeResize="1">
          <a:picLocks noChangeAspect="1"/>
        </xdr:cNvPicPr>
      </xdr:nvPicPr>
      <xdr:blipFill>
        <a:blip r:embed="rId1"/>
        <a:stretch>
          <a:fillRect/>
        </a:stretch>
      </xdr:blipFill>
      <xdr:spPr>
        <a:xfrm>
          <a:off x="66675" y="85725"/>
          <a:ext cx="1866900" cy="714375"/>
        </a:xfrm>
        <a:prstGeom prst="rect">
          <a:avLst/>
        </a:prstGeom>
        <a:noFill/>
        <a:ln w="9525" cmpd="sng">
          <a:noFill/>
        </a:ln>
      </xdr:spPr>
    </xdr:pic>
    <xdr:clientData/>
  </xdr:twoCellAnchor>
  <xdr:twoCellAnchor editAs="oneCell">
    <xdr:from>
      <xdr:col>1</xdr:col>
      <xdr:colOff>552450</xdr:colOff>
      <xdr:row>30</xdr:row>
      <xdr:rowOff>523875</xdr:rowOff>
    </xdr:from>
    <xdr:to>
      <xdr:col>3</xdr:col>
      <xdr:colOff>733425</xdr:colOff>
      <xdr:row>30</xdr:row>
      <xdr:rowOff>552450</xdr:rowOff>
    </xdr:to>
    <xdr:pic>
      <xdr:nvPicPr>
        <xdr:cNvPr id="2" name="Imagen 6"/>
        <xdr:cNvPicPr preferRelativeResize="1">
          <a:picLocks noChangeAspect="1"/>
        </xdr:cNvPicPr>
      </xdr:nvPicPr>
      <xdr:blipFill>
        <a:blip r:embed="rId2"/>
        <a:stretch>
          <a:fillRect/>
        </a:stretch>
      </xdr:blipFill>
      <xdr:spPr>
        <a:xfrm>
          <a:off x="933450" y="45053250"/>
          <a:ext cx="4667250" cy="28575"/>
        </a:xfrm>
        <a:prstGeom prst="rect">
          <a:avLst/>
        </a:prstGeom>
        <a:noFill/>
        <a:ln w="9525" cmpd="sng">
          <a:noFill/>
        </a:ln>
      </xdr:spPr>
    </xdr:pic>
    <xdr:clientData/>
  </xdr:twoCellAnchor>
  <xdr:twoCellAnchor editAs="oneCell">
    <xdr:from>
      <xdr:col>2</xdr:col>
      <xdr:colOff>0</xdr:colOff>
      <xdr:row>36</xdr:row>
      <xdr:rowOff>523875</xdr:rowOff>
    </xdr:from>
    <xdr:to>
      <xdr:col>3</xdr:col>
      <xdr:colOff>742950</xdr:colOff>
      <xdr:row>36</xdr:row>
      <xdr:rowOff>523875</xdr:rowOff>
    </xdr:to>
    <xdr:pic>
      <xdr:nvPicPr>
        <xdr:cNvPr id="3" name="Imagen 9"/>
        <xdr:cNvPicPr preferRelativeResize="1">
          <a:picLocks noChangeAspect="1"/>
        </xdr:cNvPicPr>
      </xdr:nvPicPr>
      <xdr:blipFill>
        <a:blip r:embed="rId2"/>
        <a:stretch>
          <a:fillRect/>
        </a:stretch>
      </xdr:blipFill>
      <xdr:spPr>
        <a:xfrm>
          <a:off x="981075" y="47072550"/>
          <a:ext cx="4629150" cy="0"/>
        </a:xfrm>
        <a:prstGeom prst="rect">
          <a:avLst/>
        </a:prstGeom>
        <a:noFill/>
        <a:ln w="9525" cmpd="sng">
          <a:noFill/>
        </a:ln>
      </xdr:spPr>
    </xdr:pic>
    <xdr:clientData/>
  </xdr:twoCellAnchor>
  <xdr:twoCellAnchor editAs="oneCell">
    <xdr:from>
      <xdr:col>2</xdr:col>
      <xdr:colOff>0</xdr:colOff>
      <xdr:row>33</xdr:row>
      <xdr:rowOff>523875</xdr:rowOff>
    </xdr:from>
    <xdr:to>
      <xdr:col>3</xdr:col>
      <xdr:colOff>742950</xdr:colOff>
      <xdr:row>33</xdr:row>
      <xdr:rowOff>523875</xdr:rowOff>
    </xdr:to>
    <xdr:pic>
      <xdr:nvPicPr>
        <xdr:cNvPr id="4" name="Imagen 10"/>
        <xdr:cNvPicPr preferRelativeResize="1">
          <a:picLocks noChangeAspect="1"/>
        </xdr:cNvPicPr>
      </xdr:nvPicPr>
      <xdr:blipFill>
        <a:blip r:embed="rId2"/>
        <a:stretch>
          <a:fillRect/>
        </a:stretch>
      </xdr:blipFill>
      <xdr:spPr>
        <a:xfrm>
          <a:off x="981075" y="46062900"/>
          <a:ext cx="4629150" cy="0"/>
        </a:xfrm>
        <a:prstGeom prst="rect">
          <a:avLst/>
        </a:prstGeom>
        <a:noFill/>
        <a:ln w="9525" cmpd="sng">
          <a:noFill/>
        </a:ln>
      </xdr:spPr>
    </xdr:pic>
    <xdr:clientData/>
  </xdr:twoCellAnchor>
  <xdr:twoCellAnchor editAs="oneCell">
    <xdr:from>
      <xdr:col>7</xdr:col>
      <xdr:colOff>0</xdr:colOff>
      <xdr:row>36</xdr:row>
      <xdr:rowOff>523875</xdr:rowOff>
    </xdr:from>
    <xdr:to>
      <xdr:col>12</xdr:col>
      <xdr:colOff>333375</xdr:colOff>
      <xdr:row>36</xdr:row>
      <xdr:rowOff>523875</xdr:rowOff>
    </xdr:to>
    <xdr:pic>
      <xdr:nvPicPr>
        <xdr:cNvPr id="5" name="Imagen 15"/>
        <xdr:cNvPicPr preferRelativeResize="1">
          <a:picLocks noChangeAspect="1"/>
        </xdr:cNvPicPr>
      </xdr:nvPicPr>
      <xdr:blipFill>
        <a:blip r:embed="rId2"/>
        <a:stretch>
          <a:fillRect/>
        </a:stretch>
      </xdr:blipFill>
      <xdr:spPr>
        <a:xfrm>
          <a:off x="12239625" y="47072550"/>
          <a:ext cx="4629150" cy="0"/>
        </a:xfrm>
        <a:prstGeom prst="rect">
          <a:avLst/>
        </a:prstGeom>
        <a:noFill/>
        <a:ln w="9525" cmpd="sng">
          <a:noFill/>
        </a:ln>
      </xdr:spPr>
    </xdr:pic>
    <xdr:clientData/>
  </xdr:twoCellAnchor>
  <xdr:twoCellAnchor editAs="oneCell">
    <xdr:from>
      <xdr:col>7</xdr:col>
      <xdr:colOff>0</xdr:colOff>
      <xdr:row>33</xdr:row>
      <xdr:rowOff>523875</xdr:rowOff>
    </xdr:from>
    <xdr:to>
      <xdr:col>12</xdr:col>
      <xdr:colOff>333375</xdr:colOff>
      <xdr:row>33</xdr:row>
      <xdr:rowOff>523875</xdr:rowOff>
    </xdr:to>
    <xdr:pic>
      <xdr:nvPicPr>
        <xdr:cNvPr id="6" name="Imagen 16"/>
        <xdr:cNvPicPr preferRelativeResize="1">
          <a:picLocks noChangeAspect="1"/>
        </xdr:cNvPicPr>
      </xdr:nvPicPr>
      <xdr:blipFill>
        <a:blip r:embed="rId2"/>
        <a:stretch>
          <a:fillRect/>
        </a:stretch>
      </xdr:blipFill>
      <xdr:spPr>
        <a:xfrm>
          <a:off x="12239625" y="46062900"/>
          <a:ext cx="4629150" cy="0"/>
        </a:xfrm>
        <a:prstGeom prst="rect">
          <a:avLst/>
        </a:prstGeom>
        <a:noFill/>
        <a:ln w="9525" cmpd="sng">
          <a:noFill/>
        </a:ln>
      </xdr:spPr>
    </xdr:pic>
    <xdr:clientData/>
  </xdr:twoCellAnchor>
  <xdr:twoCellAnchor editAs="oneCell">
    <xdr:from>
      <xdr:col>7</xdr:col>
      <xdr:colOff>0</xdr:colOff>
      <xdr:row>30</xdr:row>
      <xdr:rowOff>523875</xdr:rowOff>
    </xdr:from>
    <xdr:to>
      <xdr:col>12</xdr:col>
      <xdr:colOff>333375</xdr:colOff>
      <xdr:row>30</xdr:row>
      <xdr:rowOff>552450</xdr:rowOff>
    </xdr:to>
    <xdr:pic>
      <xdr:nvPicPr>
        <xdr:cNvPr id="7" name="Imagen 19"/>
        <xdr:cNvPicPr preferRelativeResize="1">
          <a:picLocks noChangeAspect="1"/>
        </xdr:cNvPicPr>
      </xdr:nvPicPr>
      <xdr:blipFill>
        <a:blip r:embed="rId2"/>
        <a:stretch>
          <a:fillRect/>
        </a:stretch>
      </xdr:blipFill>
      <xdr:spPr>
        <a:xfrm>
          <a:off x="12239625" y="45053250"/>
          <a:ext cx="4629150" cy="28575"/>
        </a:xfrm>
        <a:prstGeom prst="rect">
          <a:avLst/>
        </a:prstGeom>
        <a:noFill/>
        <a:ln w="9525" cmpd="sng">
          <a:noFill/>
        </a:ln>
      </xdr:spPr>
    </xdr:pic>
    <xdr:clientData/>
  </xdr:twoCellAnchor>
  <xdr:twoCellAnchor editAs="oneCell">
    <xdr:from>
      <xdr:col>4</xdr:col>
      <xdr:colOff>0</xdr:colOff>
      <xdr:row>30</xdr:row>
      <xdr:rowOff>523875</xdr:rowOff>
    </xdr:from>
    <xdr:to>
      <xdr:col>6</xdr:col>
      <xdr:colOff>495300</xdr:colOff>
      <xdr:row>30</xdr:row>
      <xdr:rowOff>552450</xdr:rowOff>
    </xdr:to>
    <xdr:pic>
      <xdr:nvPicPr>
        <xdr:cNvPr id="8" name="Imagen 20"/>
        <xdr:cNvPicPr preferRelativeResize="1">
          <a:picLocks noChangeAspect="1"/>
        </xdr:cNvPicPr>
      </xdr:nvPicPr>
      <xdr:blipFill>
        <a:blip r:embed="rId2"/>
        <a:stretch>
          <a:fillRect/>
        </a:stretch>
      </xdr:blipFill>
      <xdr:spPr>
        <a:xfrm>
          <a:off x="7048500" y="45053250"/>
          <a:ext cx="4648200" cy="28575"/>
        </a:xfrm>
        <a:prstGeom prst="rect">
          <a:avLst/>
        </a:prstGeom>
        <a:noFill/>
        <a:ln w="9525" cmpd="sng">
          <a:noFill/>
        </a:ln>
      </xdr:spPr>
    </xdr:pic>
    <xdr:clientData/>
  </xdr:twoCellAnchor>
  <xdr:twoCellAnchor editAs="oneCell">
    <xdr:from>
      <xdr:col>4</xdr:col>
      <xdr:colOff>0</xdr:colOff>
      <xdr:row>36</xdr:row>
      <xdr:rowOff>523875</xdr:rowOff>
    </xdr:from>
    <xdr:to>
      <xdr:col>6</xdr:col>
      <xdr:colOff>466725</xdr:colOff>
      <xdr:row>36</xdr:row>
      <xdr:rowOff>552450</xdr:rowOff>
    </xdr:to>
    <xdr:pic>
      <xdr:nvPicPr>
        <xdr:cNvPr id="9" name="Imagen 17"/>
        <xdr:cNvPicPr preferRelativeResize="1">
          <a:picLocks noChangeAspect="1"/>
        </xdr:cNvPicPr>
      </xdr:nvPicPr>
      <xdr:blipFill>
        <a:blip r:embed="rId2"/>
        <a:stretch>
          <a:fillRect/>
        </a:stretch>
      </xdr:blipFill>
      <xdr:spPr>
        <a:xfrm>
          <a:off x="7048500" y="47072550"/>
          <a:ext cx="4619625" cy="28575"/>
        </a:xfrm>
        <a:prstGeom prst="rect">
          <a:avLst/>
        </a:prstGeom>
        <a:noFill/>
        <a:ln w="9525" cmpd="sng">
          <a:noFill/>
        </a:ln>
      </xdr:spPr>
    </xdr:pic>
    <xdr:clientData/>
  </xdr:twoCellAnchor>
  <xdr:twoCellAnchor editAs="oneCell">
    <xdr:from>
      <xdr:col>7</xdr:col>
      <xdr:colOff>0</xdr:colOff>
      <xdr:row>36</xdr:row>
      <xdr:rowOff>523875</xdr:rowOff>
    </xdr:from>
    <xdr:to>
      <xdr:col>12</xdr:col>
      <xdr:colOff>314325</xdr:colOff>
      <xdr:row>36</xdr:row>
      <xdr:rowOff>552450</xdr:rowOff>
    </xdr:to>
    <xdr:pic>
      <xdr:nvPicPr>
        <xdr:cNvPr id="10" name="Imagen 18"/>
        <xdr:cNvPicPr preferRelativeResize="1">
          <a:picLocks noChangeAspect="1"/>
        </xdr:cNvPicPr>
      </xdr:nvPicPr>
      <xdr:blipFill>
        <a:blip r:embed="rId2"/>
        <a:stretch>
          <a:fillRect/>
        </a:stretch>
      </xdr:blipFill>
      <xdr:spPr>
        <a:xfrm>
          <a:off x="12239625" y="47072550"/>
          <a:ext cx="461010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8"/>
  <sheetViews>
    <sheetView tabSelected="1" zoomScale="67" zoomScaleNormal="67" zoomScaleSheetLayoutView="50" zoomScalePageLayoutView="0" workbookViewId="0" topLeftCell="A1">
      <selection activeCell="E12" sqref="E12:E13"/>
    </sheetView>
  </sheetViews>
  <sheetFormatPr defaultColWidth="11.421875" defaultRowHeight="12.75"/>
  <cols>
    <col min="1" max="1" width="5.7109375" style="215" customWidth="1"/>
    <col min="2" max="2" width="9.00390625" style="215" customWidth="1"/>
    <col min="3" max="3" width="58.28125" style="15" customWidth="1"/>
    <col min="4" max="4" width="32.7109375" style="15" customWidth="1"/>
    <col min="5" max="5" width="31.28125" style="15" customWidth="1"/>
    <col min="6" max="6" width="31.00390625" style="15" customWidth="1"/>
    <col min="7" max="7" width="15.57421875" style="15" customWidth="1"/>
    <col min="8" max="8" width="13.7109375" style="15" customWidth="1"/>
    <col min="9" max="9" width="14.28125" style="15" customWidth="1"/>
    <col min="10" max="10" width="14.421875" style="15" customWidth="1"/>
    <col min="11" max="11" width="10.57421875" style="15" customWidth="1"/>
    <col min="12" max="12" width="11.421875" style="30" customWidth="1"/>
    <col min="13" max="13" width="13.140625" style="216" customWidth="1"/>
    <col min="14" max="14" width="9.00390625" style="15" hidden="1" customWidth="1"/>
    <col min="15" max="15" width="9.8515625" style="15" hidden="1" customWidth="1"/>
    <col min="16" max="16" width="9.7109375" style="15" hidden="1" customWidth="1"/>
    <col min="17" max="17" width="3.140625" style="15" hidden="1" customWidth="1"/>
    <col min="18" max="18" width="3.57421875" style="15" hidden="1" customWidth="1"/>
    <col min="19" max="19" width="16.8515625" style="15" customWidth="1"/>
    <col min="20" max="20" width="31.28125" style="14" customWidth="1"/>
    <col min="21" max="21" width="6.00390625" style="15" customWidth="1"/>
    <col min="22" max="22" width="45.421875" style="16" customWidth="1"/>
    <col min="23" max="23" width="19.28125" style="17" customWidth="1"/>
    <col min="24" max="32" width="11.421875" style="15" customWidth="1"/>
    <col min="33" max="16384" width="11.421875" style="15" customWidth="1"/>
  </cols>
  <sheetData>
    <row r="1" spans="1:19" ht="22.5" customHeight="1">
      <c r="A1" s="278" t="s">
        <v>30</v>
      </c>
      <c r="B1" s="279"/>
      <c r="C1" s="279"/>
      <c r="D1" s="279"/>
      <c r="E1" s="280"/>
      <c r="F1" s="280"/>
      <c r="G1" s="280"/>
      <c r="H1" s="280"/>
      <c r="I1" s="280"/>
      <c r="J1" s="280"/>
      <c r="K1" s="280"/>
      <c r="L1" s="280"/>
      <c r="M1" s="280"/>
      <c r="N1" s="280"/>
      <c r="O1" s="280"/>
      <c r="P1" s="280"/>
      <c r="Q1" s="280"/>
      <c r="R1" s="280"/>
      <c r="S1" s="280"/>
    </row>
    <row r="2" spans="1:19" ht="15" customHeight="1">
      <c r="A2" s="281" t="s">
        <v>71</v>
      </c>
      <c r="B2" s="282"/>
      <c r="C2" s="282"/>
      <c r="D2" s="282"/>
      <c r="E2" s="283"/>
      <c r="F2" s="283"/>
      <c r="G2" s="283"/>
      <c r="H2" s="283"/>
      <c r="I2" s="283"/>
      <c r="J2" s="283"/>
      <c r="K2" s="283"/>
      <c r="L2" s="283"/>
      <c r="M2" s="283"/>
      <c r="N2" s="283"/>
      <c r="O2" s="283"/>
      <c r="P2" s="283"/>
      <c r="Q2" s="283"/>
      <c r="R2" s="283"/>
      <c r="S2" s="283"/>
    </row>
    <row r="3" spans="1:19" ht="18.75" customHeight="1">
      <c r="A3" s="281" t="s">
        <v>21</v>
      </c>
      <c r="B3" s="282"/>
      <c r="C3" s="282"/>
      <c r="D3" s="282"/>
      <c r="E3" s="283"/>
      <c r="F3" s="283"/>
      <c r="G3" s="283"/>
      <c r="H3" s="283"/>
      <c r="I3" s="283"/>
      <c r="J3" s="283"/>
      <c r="K3" s="283"/>
      <c r="L3" s="283"/>
      <c r="M3" s="283"/>
      <c r="N3" s="283"/>
      <c r="O3" s="283"/>
      <c r="P3" s="283"/>
      <c r="Q3" s="283"/>
      <c r="R3" s="283"/>
      <c r="S3" s="283"/>
    </row>
    <row r="4" spans="1:19" ht="16.5" customHeight="1">
      <c r="A4" s="281"/>
      <c r="B4" s="283"/>
      <c r="C4" s="283"/>
      <c r="D4" s="283"/>
      <c r="E4" s="283"/>
      <c r="F4" s="283"/>
      <c r="G4" s="283"/>
      <c r="H4" s="283"/>
      <c r="I4" s="283"/>
      <c r="J4" s="283"/>
      <c r="K4" s="283"/>
      <c r="L4" s="283"/>
      <c r="M4" s="283"/>
      <c r="N4" s="283"/>
      <c r="O4" s="283"/>
      <c r="P4" s="283"/>
      <c r="Q4" s="283"/>
      <c r="R4" s="283"/>
      <c r="S4" s="283"/>
    </row>
    <row r="5" spans="1:19" ht="15.75" customHeight="1">
      <c r="A5" s="284" t="s">
        <v>11</v>
      </c>
      <c r="B5" s="224"/>
      <c r="C5" s="224"/>
      <c r="D5" s="224"/>
      <c r="E5" s="224"/>
      <c r="F5" s="224"/>
      <c r="G5" s="18"/>
      <c r="H5" s="19"/>
      <c r="I5" s="19"/>
      <c r="J5" s="20" t="s">
        <v>12</v>
      </c>
      <c r="K5" s="224" t="s">
        <v>13</v>
      </c>
      <c r="L5" s="224"/>
      <c r="M5" s="224"/>
      <c r="N5" s="224"/>
      <c r="O5" s="224"/>
      <c r="P5" s="224"/>
      <c r="Q5" s="224"/>
      <c r="R5" s="224"/>
      <c r="S5" s="224"/>
    </row>
    <row r="6" spans="1:19" ht="15.75" customHeight="1">
      <c r="A6" s="284" t="s">
        <v>123</v>
      </c>
      <c r="B6" s="223"/>
      <c r="C6" s="223"/>
      <c r="D6" s="223"/>
      <c r="E6" s="223"/>
      <c r="F6" s="223"/>
      <c r="G6" s="223"/>
      <c r="H6" s="223"/>
      <c r="I6" s="223"/>
      <c r="J6" s="223"/>
      <c r="K6" s="223"/>
      <c r="L6" s="223"/>
      <c r="M6" s="223"/>
      <c r="N6" s="223"/>
      <c r="O6" s="223"/>
      <c r="P6" s="223"/>
      <c r="Q6" s="223"/>
      <c r="R6" s="223"/>
      <c r="S6" s="223"/>
    </row>
    <row r="7" spans="1:19" ht="15.75" customHeight="1">
      <c r="A7" s="284" t="s">
        <v>124</v>
      </c>
      <c r="B7" s="223"/>
      <c r="C7" s="223"/>
      <c r="D7" s="223"/>
      <c r="E7" s="223"/>
      <c r="F7" s="223"/>
      <c r="G7" s="223"/>
      <c r="H7" s="223"/>
      <c r="I7" s="223"/>
      <c r="J7" s="223"/>
      <c r="K7" s="223"/>
      <c r="L7" s="223"/>
      <c r="M7" s="223"/>
      <c r="N7" s="223"/>
      <c r="O7" s="223"/>
      <c r="P7" s="223"/>
      <c r="Q7" s="223"/>
      <c r="R7" s="223"/>
      <c r="S7" s="223"/>
    </row>
    <row r="8" spans="1:19" ht="15.75" customHeight="1">
      <c r="A8" s="284" t="s">
        <v>14</v>
      </c>
      <c r="B8" s="224"/>
      <c r="C8" s="223"/>
      <c r="D8" s="224"/>
      <c r="E8" s="224"/>
      <c r="F8" s="224"/>
      <c r="G8" s="224"/>
      <c r="H8" s="224"/>
      <c r="I8" s="224"/>
      <c r="J8" s="224"/>
      <c r="K8" s="224"/>
      <c r="L8" s="224"/>
      <c r="M8" s="224"/>
      <c r="N8" s="224"/>
      <c r="O8" s="224"/>
      <c r="P8" s="224"/>
      <c r="Q8" s="224"/>
      <c r="R8" s="224"/>
      <c r="S8" s="224"/>
    </row>
    <row r="9" spans="1:19" ht="15.75" customHeight="1">
      <c r="A9" s="284" t="s">
        <v>18</v>
      </c>
      <c r="B9" s="224"/>
      <c r="C9" s="224"/>
      <c r="D9" s="21">
        <v>42942</v>
      </c>
      <c r="E9" s="22">
        <f>+D9</f>
        <v>42942</v>
      </c>
      <c r="F9" s="18"/>
      <c r="G9" s="18"/>
      <c r="H9" s="19"/>
      <c r="I9" s="18"/>
      <c r="J9" s="18"/>
      <c r="K9" s="18"/>
      <c r="L9" s="23"/>
      <c r="M9" s="224"/>
      <c r="N9" s="224"/>
      <c r="O9" s="224"/>
      <c r="P9" s="224"/>
      <c r="Q9" s="18"/>
      <c r="R9" s="18"/>
      <c r="S9" s="18"/>
    </row>
    <row r="10" spans="1:19" ht="18" customHeight="1">
      <c r="A10" s="284" t="s">
        <v>20</v>
      </c>
      <c r="B10" s="224"/>
      <c r="C10" s="224"/>
      <c r="D10" s="21">
        <v>44012</v>
      </c>
      <c r="E10" s="22"/>
      <c r="F10" s="18"/>
      <c r="G10" s="18"/>
      <c r="H10" s="18"/>
      <c r="I10" s="18"/>
      <c r="J10" s="18"/>
      <c r="K10" s="18"/>
      <c r="L10" s="23"/>
      <c r="M10" s="224"/>
      <c r="N10" s="224"/>
      <c r="O10" s="224"/>
      <c r="P10" s="224"/>
      <c r="Q10" s="18"/>
      <c r="R10" s="18"/>
      <c r="S10" s="18"/>
    </row>
    <row r="11" spans="1:19" ht="9.75" customHeight="1" thickBot="1">
      <c r="A11" s="24"/>
      <c r="B11" s="25"/>
      <c r="C11" s="26"/>
      <c r="D11" s="26"/>
      <c r="E11" s="26"/>
      <c r="F11" s="26"/>
      <c r="G11" s="26"/>
      <c r="H11" s="26"/>
      <c r="I11" s="26"/>
      <c r="J11" s="26"/>
      <c r="K11" s="26"/>
      <c r="L11" s="27"/>
      <c r="M11" s="285"/>
      <c r="N11" s="285"/>
      <c r="O11" s="285"/>
      <c r="P11" s="285"/>
      <c r="Q11" s="28"/>
      <c r="R11" s="28"/>
      <c r="S11" s="26"/>
    </row>
    <row r="12" spans="1:23" s="30" customFormat="1" ht="33.75" customHeight="1">
      <c r="A12" s="288" t="s">
        <v>2</v>
      </c>
      <c r="B12" s="272" t="s">
        <v>0</v>
      </c>
      <c r="C12" s="272" t="s">
        <v>7</v>
      </c>
      <c r="D12" s="272" t="s">
        <v>1</v>
      </c>
      <c r="E12" s="272" t="s">
        <v>8</v>
      </c>
      <c r="F12" s="272" t="s">
        <v>9</v>
      </c>
      <c r="G12" s="272" t="s">
        <v>10</v>
      </c>
      <c r="H12" s="272" t="s">
        <v>6</v>
      </c>
      <c r="I12" s="272" t="s">
        <v>3</v>
      </c>
      <c r="J12" s="272" t="s">
        <v>4</v>
      </c>
      <c r="K12" s="272" t="s">
        <v>5</v>
      </c>
      <c r="L12" s="274" t="s">
        <v>19</v>
      </c>
      <c r="M12" s="286" t="s">
        <v>47</v>
      </c>
      <c r="N12" s="272" t="s">
        <v>15</v>
      </c>
      <c r="O12" s="272" t="s">
        <v>16</v>
      </c>
      <c r="P12" s="272" t="s">
        <v>17</v>
      </c>
      <c r="Q12" s="270" t="s">
        <v>26</v>
      </c>
      <c r="R12" s="271"/>
      <c r="S12" s="276" t="s">
        <v>97</v>
      </c>
      <c r="T12" s="268" t="s">
        <v>48</v>
      </c>
      <c r="U12" s="29"/>
      <c r="V12" s="16"/>
      <c r="W12" s="17"/>
    </row>
    <row r="13" spans="1:23" s="30" customFormat="1" ht="46.5" customHeight="1" thickBot="1">
      <c r="A13" s="289"/>
      <c r="B13" s="273"/>
      <c r="C13" s="273"/>
      <c r="D13" s="273"/>
      <c r="E13" s="273"/>
      <c r="F13" s="273"/>
      <c r="G13" s="273"/>
      <c r="H13" s="273"/>
      <c r="I13" s="273"/>
      <c r="J13" s="273"/>
      <c r="K13" s="273"/>
      <c r="L13" s="275"/>
      <c r="M13" s="287"/>
      <c r="N13" s="273"/>
      <c r="O13" s="273"/>
      <c r="P13" s="273"/>
      <c r="Q13" s="31" t="s">
        <v>27</v>
      </c>
      <c r="R13" s="32" t="s">
        <v>28</v>
      </c>
      <c r="S13" s="277"/>
      <c r="T13" s="269"/>
      <c r="U13" s="29"/>
      <c r="V13" s="16"/>
      <c r="W13" s="17"/>
    </row>
    <row r="14" spans="1:23" ht="169.5" customHeight="1">
      <c r="A14" s="246">
        <v>1</v>
      </c>
      <c r="B14" s="253" t="s">
        <v>24</v>
      </c>
      <c r="C14" s="255" t="s">
        <v>82</v>
      </c>
      <c r="D14" s="255" t="s">
        <v>101</v>
      </c>
      <c r="E14" s="292" t="s">
        <v>102</v>
      </c>
      <c r="F14" s="33" t="s">
        <v>73</v>
      </c>
      <c r="G14" s="34" t="s">
        <v>33</v>
      </c>
      <c r="H14" s="35">
        <v>78</v>
      </c>
      <c r="I14" s="36">
        <v>43647</v>
      </c>
      <c r="J14" s="37">
        <v>43814</v>
      </c>
      <c r="K14" s="38">
        <f aca="true" t="shared" si="0" ref="K14:K20">(+J14-I14)/7</f>
        <v>23.857142857142858</v>
      </c>
      <c r="L14" s="39">
        <v>78</v>
      </c>
      <c r="M14" s="40">
        <f aca="true" t="shared" si="1" ref="M14:M20">IF(I14=0,0,+L14/H14)</f>
        <v>1</v>
      </c>
      <c r="N14" s="41">
        <f aca="true" t="shared" si="2" ref="N14:N20">+K14*M14</f>
        <v>23.857142857142858</v>
      </c>
      <c r="O14" s="42">
        <f aca="true" t="shared" si="3" ref="O14:O20">IF(J14&lt;=$D$10,N14,0)</f>
        <v>23.857142857142858</v>
      </c>
      <c r="P14" s="42">
        <f aca="true" t="shared" si="4" ref="P14:P20">IF($D$10&gt;=J14,K14,0)</f>
        <v>23.857142857142858</v>
      </c>
      <c r="Q14" s="3"/>
      <c r="R14" s="3"/>
      <c r="S14" s="225" t="s">
        <v>31</v>
      </c>
      <c r="T14" s="43" t="s">
        <v>125</v>
      </c>
      <c r="V14" s="290"/>
      <c r="W14" s="291"/>
    </row>
    <row r="15" spans="1:23" ht="409.5" customHeight="1" thickBot="1">
      <c r="A15" s="247"/>
      <c r="B15" s="254"/>
      <c r="C15" s="256"/>
      <c r="D15" s="256"/>
      <c r="E15" s="293"/>
      <c r="F15" s="44" t="s">
        <v>74</v>
      </c>
      <c r="G15" s="45" t="s">
        <v>69</v>
      </c>
      <c r="H15" s="46">
        <v>2</v>
      </c>
      <c r="I15" s="47">
        <v>43647</v>
      </c>
      <c r="J15" s="48">
        <v>43861</v>
      </c>
      <c r="K15" s="49">
        <f t="shared" si="0"/>
        <v>30.571428571428573</v>
      </c>
      <c r="L15" s="50"/>
      <c r="M15" s="51">
        <f>IF(I15=0,0,+L15/H15)</f>
        <v>0</v>
      </c>
      <c r="N15" s="52">
        <f t="shared" si="2"/>
        <v>0</v>
      </c>
      <c r="O15" s="53">
        <f t="shared" si="3"/>
        <v>0</v>
      </c>
      <c r="P15" s="53">
        <f t="shared" si="4"/>
        <v>30.571428571428573</v>
      </c>
      <c r="Q15" s="54"/>
      <c r="R15" s="54"/>
      <c r="S15" s="226"/>
      <c r="T15" s="55" t="s">
        <v>133</v>
      </c>
      <c r="V15" s="290"/>
      <c r="W15" s="291"/>
    </row>
    <row r="16" spans="1:23" ht="136.5" customHeight="1">
      <c r="A16" s="246">
        <v>2</v>
      </c>
      <c r="B16" s="253" t="s">
        <v>23</v>
      </c>
      <c r="C16" s="255" t="s">
        <v>103</v>
      </c>
      <c r="D16" s="255" t="s">
        <v>104</v>
      </c>
      <c r="E16" s="292" t="s">
        <v>105</v>
      </c>
      <c r="F16" s="33" t="s">
        <v>85</v>
      </c>
      <c r="G16" s="56" t="s">
        <v>34</v>
      </c>
      <c r="H16" s="57">
        <v>1</v>
      </c>
      <c r="I16" s="58">
        <v>43647</v>
      </c>
      <c r="J16" s="58">
        <v>43830</v>
      </c>
      <c r="K16" s="59">
        <f t="shared" si="0"/>
        <v>26.142857142857142</v>
      </c>
      <c r="L16" s="39">
        <v>1</v>
      </c>
      <c r="M16" s="40">
        <f t="shared" si="1"/>
        <v>1</v>
      </c>
      <c r="N16" s="41">
        <f t="shared" si="2"/>
        <v>26.142857142857142</v>
      </c>
      <c r="O16" s="42">
        <f t="shared" si="3"/>
        <v>26.142857142857142</v>
      </c>
      <c r="P16" s="42">
        <f t="shared" si="4"/>
        <v>26.142857142857142</v>
      </c>
      <c r="Q16" s="3"/>
      <c r="R16" s="3"/>
      <c r="S16" s="225" t="s">
        <v>89</v>
      </c>
      <c r="T16" s="43" t="s">
        <v>86</v>
      </c>
      <c r="V16" s="290"/>
      <c r="W16" s="291"/>
    </row>
    <row r="17" spans="1:23" ht="74.25" customHeight="1">
      <c r="A17" s="294"/>
      <c r="B17" s="295"/>
      <c r="C17" s="296"/>
      <c r="D17" s="296"/>
      <c r="E17" s="297"/>
      <c r="F17" s="60" t="s">
        <v>75</v>
      </c>
      <c r="G17" s="61" t="s">
        <v>69</v>
      </c>
      <c r="H17" s="62">
        <v>1</v>
      </c>
      <c r="I17" s="63">
        <v>43647</v>
      </c>
      <c r="J17" s="63">
        <v>43830</v>
      </c>
      <c r="K17" s="64">
        <f t="shared" si="0"/>
        <v>26.142857142857142</v>
      </c>
      <c r="L17" s="65">
        <v>1</v>
      </c>
      <c r="M17" s="66">
        <f t="shared" si="1"/>
        <v>1</v>
      </c>
      <c r="N17" s="67">
        <f t="shared" si="2"/>
        <v>26.142857142857142</v>
      </c>
      <c r="O17" s="68">
        <f t="shared" si="3"/>
        <v>26.142857142857142</v>
      </c>
      <c r="P17" s="68">
        <f t="shared" si="4"/>
        <v>26.142857142857142</v>
      </c>
      <c r="Q17" s="69"/>
      <c r="R17" s="69"/>
      <c r="S17" s="298"/>
      <c r="T17" s="70" t="s">
        <v>87</v>
      </c>
      <c r="V17" s="290"/>
      <c r="W17" s="291"/>
    </row>
    <row r="18" spans="1:23" ht="409.5" thickBot="1">
      <c r="A18" s="247"/>
      <c r="B18" s="254"/>
      <c r="C18" s="256"/>
      <c r="D18" s="256"/>
      <c r="E18" s="293"/>
      <c r="F18" s="44" t="s">
        <v>76</v>
      </c>
      <c r="G18" s="71" t="s">
        <v>77</v>
      </c>
      <c r="H18" s="72">
        <v>1</v>
      </c>
      <c r="I18" s="47">
        <v>43831</v>
      </c>
      <c r="J18" s="73">
        <v>44012</v>
      </c>
      <c r="K18" s="74">
        <f t="shared" si="0"/>
        <v>25.857142857142858</v>
      </c>
      <c r="L18" s="75">
        <v>0</v>
      </c>
      <c r="M18" s="51">
        <f t="shared" si="1"/>
        <v>0</v>
      </c>
      <c r="N18" s="52">
        <f t="shared" si="2"/>
        <v>0</v>
      </c>
      <c r="O18" s="53">
        <f t="shared" si="3"/>
        <v>0</v>
      </c>
      <c r="P18" s="53">
        <f t="shared" si="4"/>
        <v>25.857142857142858</v>
      </c>
      <c r="Q18" s="54"/>
      <c r="R18" s="76"/>
      <c r="S18" s="226"/>
      <c r="T18" s="77" t="s">
        <v>134</v>
      </c>
      <c r="V18" s="290"/>
      <c r="W18" s="291"/>
    </row>
    <row r="19" spans="1:23" s="83" customFormat="1" ht="409.5" customHeight="1">
      <c r="A19" s="246">
        <v>3</v>
      </c>
      <c r="B19" s="253" t="s">
        <v>25</v>
      </c>
      <c r="C19" s="255" t="s">
        <v>83</v>
      </c>
      <c r="D19" s="255" t="s">
        <v>79</v>
      </c>
      <c r="E19" s="229" t="s">
        <v>106</v>
      </c>
      <c r="F19" s="78" t="s">
        <v>80</v>
      </c>
      <c r="G19" s="79" t="s">
        <v>22</v>
      </c>
      <c r="H19" s="35">
        <v>100</v>
      </c>
      <c r="I19" s="36">
        <v>43647</v>
      </c>
      <c r="J19" s="58">
        <v>43789</v>
      </c>
      <c r="K19" s="38">
        <f t="shared" si="0"/>
        <v>20.285714285714285</v>
      </c>
      <c r="L19" s="80">
        <v>50</v>
      </c>
      <c r="M19" s="81">
        <f t="shared" si="1"/>
        <v>0.5</v>
      </c>
      <c r="N19" s="42">
        <f t="shared" si="2"/>
        <v>10.142857142857142</v>
      </c>
      <c r="O19" s="42">
        <f t="shared" si="3"/>
        <v>10.142857142857142</v>
      </c>
      <c r="P19" s="42">
        <f t="shared" si="4"/>
        <v>20.285714285714285</v>
      </c>
      <c r="Q19" s="3"/>
      <c r="R19" s="3"/>
      <c r="S19" s="225" t="s">
        <v>90</v>
      </c>
      <c r="T19" s="82" t="s">
        <v>129</v>
      </c>
      <c r="V19" s="290"/>
      <c r="W19" s="291"/>
    </row>
    <row r="20" spans="1:23" s="83" customFormat="1" ht="93.75" customHeight="1" thickBot="1">
      <c r="A20" s="247"/>
      <c r="B20" s="254"/>
      <c r="C20" s="256"/>
      <c r="D20" s="256"/>
      <c r="E20" s="230"/>
      <c r="F20" s="84" t="s">
        <v>81</v>
      </c>
      <c r="G20" s="85" t="s">
        <v>22</v>
      </c>
      <c r="H20" s="86">
        <v>100</v>
      </c>
      <c r="I20" s="87">
        <v>43647</v>
      </c>
      <c r="J20" s="87">
        <v>43789</v>
      </c>
      <c r="K20" s="88">
        <f t="shared" si="0"/>
        <v>20.285714285714285</v>
      </c>
      <c r="L20" s="89">
        <v>100</v>
      </c>
      <c r="M20" s="90">
        <f t="shared" si="1"/>
        <v>1</v>
      </c>
      <c r="N20" s="91">
        <f t="shared" si="2"/>
        <v>20.285714285714285</v>
      </c>
      <c r="O20" s="91">
        <f t="shared" si="3"/>
        <v>20.285714285714285</v>
      </c>
      <c r="P20" s="91">
        <f t="shared" si="4"/>
        <v>20.285714285714285</v>
      </c>
      <c r="Q20" s="54"/>
      <c r="R20" s="54"/>
      <c r="S20" s="226"/>
      <c r="T20" s="55" t="s">
        <v>88</v>
      </c>
      <c r="V20" s="290"/>
      <c r="W20" s="291"/>
    </row>
    <row r="21" spans="1:23" s="102" customFormat="1" ht="30" customHeight="1" thickBot="1">
      <c r="A21" s="227" t="s">
        <v>84</v>
      </c>
      <c r="B21" s="228"/>
      <c r="C21" s="228"/>
      <c r="D21" s="228"/>
      <c r="E21" s="228"/>
      <c r="F21" s="228"/>
      <c r="G21" s="228"/>
      <c r="H21" s="92"/>
      <c r="I21" s="93"/>
      <c r="J21" s="94"/>
      <c r="K21" s="95"/>
      <c r="L21" s="96"/>
      <c r="M21" s="97"/>
      <c r="N21" s="98"/>
      <c r="O21" s="99"/>
      <c r="P21" s="99"/>
      <c r="Q21" s="100"/>
      <c r="R21" s="100"/>
      <c r="S21" s="101"/>
      <c r="T21" s="70"/>
      <c r="V21" s="103"/>
      <c r="W21" s="104"/>
    </row>
    <row r="22" spans="1:23" s="102" customFormat="1" ht="30" customHeight="1" thickBot="1">
      <c r="A22" s="219" t="s">
        <v>107</v>
      </c>
      <c r="B22" s="220"/>
      <c r="C22" s="220"/>
      <c r="D22" s="220"/>
      <c r="E22" s="220"/>
      <c r="F22" s="220"/>
      <c r="G22" s="220"/>
      <c r="H22" s="105"/>
      <c r="I22" s="106"/>
      <c r="J22" s="107"/>
      <c r="K22" s="108"/>
      <c r="L22" s="109"/>
      <c r="M22" s="110"/>
      <c r="N22" s="111"/>
      <c r="O22" s="112"/>
      <c r="P22" s="112"/>
      <c r="Q22" s="113"/>
      <c r="R22" s="113"/>
      <c r="S22" s="114"/>
      <c r="T22" s="115"/>
      <c r="V22" s="103"/>
      <c r="W22" s="104"/>
    </row>
    <row r="23" spans="1:23" s="83" customFormat="1" ht="202.5" customHeight="1">
      <c r="A23" s="246">
        <v>4</v>
      </c>
      <c r="B23" s="253" t="s">
        <v>36</v>
      </c>
      <c r="C23" s="255" t="s">
        <v>37</v>
      </c>
      <c r="D23" s="255" t="s">
        <v>98</v>
      </c>
      <c r="E23" s="251" t="s">
        <v>44</v>
      </c>
      <c r="F23" s="116" t="s">
        <v>45</v>
      </c>
      <c r="G23" s="117" t="s">
        <v>38</v>
      </c>
      <c r="H23" s="118">
        <v>1</v>
      </c>
      <c r="I23" s="119">
        <v>42948</v>
      </c>
      <c r="J23" s="119">
        <v>44530</v>
      </c>
      <c r="K23" s="38">
        <f>(+J23-I23)/7</f>
        <v>226</v>
      </c>
      <c r="L23" s="120">
        <v>0.33</v>
      </c>
      <c r="M23" s="81">
        <f>IF(I23=0,0,+L23/H23)</f>
        <v>0.33</v>
      </c>
      <c r="N23" s="42">
        <f>+K23*M23</f>
        <v>74.58</v>
      </c>
      <c r="O23" s="42">
        <f>IF(J23&lt;=$D$10,N23,0)</f>
        <v>0</v>
      </c>
      <c r="P23" s="42">
        <f>IF($D$10&gt;=J23,K23,0)</f>
        <v>0</v>
      </c>
      <c r="Q23" s="121"/>
      <c r="R23" s="121"/>
      <c r="S23" s="122" t="s">
        <v>70</v>
      </c>
      <c r="T23" s="123" t="s">
        <v>130</v>
      </c>
      <c r="V23" s="250"/>
      <c r="W23" s="249"/>
    </row>
    <row r="24" spans="1:23" s="83" customFormat="1" ht="132.75" customHeight="1" thickBot="1">
      <c r="A24" s="247"/>
      <c r="B24" s="254"/>
      <c r="C24" s="256"/>
      <c r="D24" s="256"/>
      <c r="E24" s="252"/>
      <c r="F24" s="124" t="s">
        <v>46</v>
      </c>
      <c r="G24" s="125" t="s">
        <v>43</v>
      </c>
      <c r="H24" s="126">
        <v>1</v>
      </c>
      <c r="I24" s="127">
        <v>43374</v>
      </c>
      <c r="J24" s="127">
        <v>44530</v>
      </c>
      <c r="K24" s="88">
        <f>(+J24-I24)/7</f>
        <v>165.14285714285714</v>
      </c>
      <c r="L24" s="128">
        <v>0</v>
      </c>
      <c r="M24" s="90">
        <f>IF(I24=0,0,+L24/H24)</f>
        <v>0</v>
      </c>
      <c r="N24" s="53">
        <f>+K24*M24</f>
        <v>0</v>
      </c>
      <c r="O24" s="53">
        <f>IF(J24&lt;=$D$10,N24,0)</f>
        <v>0</v>
      </c>
      <c r="P24" s="53">
        <f>IF($D$10&gt;=J24,K24,0)</f>
        <v>0</v>
      </c>
      <c r="Q24" s="129"/>
      <c r="R24" s="129"/>
      <c r="S24" s="130" t="s">
        <v>32</v>
      </c>
      <c r="T24" s="131" t="s">
        <v>131</v>
      </c>
      <c r="V24" s="250"/>
      <c r="W24" s="249"/>
    </row>
    <row r="25" spans="1:23" s="83" customFormat="1" ht="409.5" customHeight="1" thickBot="1">
      <c r="A25" s="132">
        <v>5</v>
      </c>
      <c r="B25" s="133" t="s">
        <v>39</v>
      </c>
      <c r="C25" s="134" t="s">
        <v>99</v>
      </c>
      <c r="D25" s="135" t="s">
        <v>40</v>
      </c>
      <c r="E25" s="136" t="s">
        <v>41</v>
      </c>
      <c r="F25" s="137" t="s">
        <v>42</v>
      </c>
      <c r="G25" s="138" t="s">
        <v>35</v>
      </c>
      <c r="H25" s="139">
        <v>1</v>
      </c>
      <c r="I25" s="140">
        <v>42942</v>
      </c>
      <c r="J25" s="141">
        <v>44926</v>
      </c>
      <c r="K25" s="142">
        <f>(+J25-I25)/7</f>
        <v>283.42857142857144</v>
      </c>
      <c r="L25" s="143">
        <v>0</v>
      </c>
      <c r="M25" s="144">
        <f>IF(I25=0,0,+L25/H25)</f>
        <v>0</v>
      </c>
      <c r="N25" s="145">
        <f>+K25*M25</f>
        <v>0</v>
      </c>
      <c r="O25" s="145">
        <f>IF(J25&lt;=$D$10,N25,0)</f>
        <v>0</v>
      </c>
      <c r="P25" s="145">
        <f>IF($D$10&gt;=J25,K25,0)</f>
        <v>0</v>
      </c>
      <c r="Q25" s="134"/>
      <c r="R25" s="134"/>
      <c r="S25" s="146" t="s">
        <v>29</v>
      </c>
      <c r="T25" s="147" t="s">
        <v>128</v>
      </c>
      <c r="U25" s="148"/>
      <c r="V25" s="250"/>
      <c r="W25" s="249"/>
    </row>
    <row r="26" spans="1:23" s="102" customFormat="1" ht="30" customHeight="1" thickBot="1">
      <c r="A26" s="219" t="s">
        <v>120</v>
      </c>
      <c r="B26" s="220"/>
      <c r="C26" s="220"/>
      <c r="D26" s="220"/>
      <c r="E26" s="220"/>
      <c r="F26" s="220"/>
      <c r="G26" s="220"/>
      <c r="H26" s="105"/>
      <c r="I26" s="106"/>
      <c r="J26" s="107"/>
      <c r="K26" s="108"/>
      <c r="L26" s="109"/>
      <c r="M26" s="110"/>
      <c r="N26" s="111"/>
      <c r="O26" s="112"/>
      <c r="P26" s="112"/>
      <c r="Q26" s="113"/>
      <c r="R26" s="113"/>
      <c r="S26" s="114"/>
      <c r="T26" s="115"/>
      <c r="V26" s="16"/>
      <c r="W26" s="17"/>
    </row>
    <row r="27" spans="1:23" s="159" customFormat="1" ht="142.5" customHeight="1">
      <c r="A27" s="231">
        <v>6</v>
      </c>
      <c r="B27" s="233" t="s">
        <v>108</v>
      </c>
      <c r="C27" s="235" t="s">
        <v>121</v>
      </c>
      <c r="D27" s="235" t="s">
        <v>109</v>
      </c>
      <c r="E27" s="1" t="s">
        <v>110</v>
      </c>
      <c r="F27" s="2" t="s">
        <v>111</v>
      </c>
      <c r="G27" s="3" t="s">
        <v>78</v>
      </c>
      <c r="H27" s="3">
        <v>1</v>
      </c>
      <c r="I27" s="4">
        <v>43864</v>
      </c>
      <c r="J27" s="4">
        <v>43980</v>
      </c>
      <c r="K27" s="42">
        <f>(+J27-I27)/7</f>
        <v>16.571428571428573</v>
      </c>
      <c r="L27" s="149">
        <v>1</v>
      </c>
      <c r="M27" s="150">
        <v>1</v>
      </c>
      <c r="N27" s="151"/>
      <c r="O27" s="151"/>
      <c r="P27" s="151"/>
      <c r="Q27" s="152"/>
      <c r="R27" s="153"/>
      <c r="S27" s="154" t="s">
        <v>112</v>
      </c>
      <c r="T27" s="155" t="s">
        <v>127</v>
      </c>
      <c r="U27" s="156"/>
      <c r="V27" s="157"/>
      <c r="W27" s="158"/>
    </row>
    <row r="28" spans="1:23" s="166" customFormat="1" ht="274.5" customHeight="1" thickBot="1">
      <c r="A28" s="232"/>
      <c r="B28" s="234"/>
      <c r="C28" s="236"/>
      <c r="D28" s="236"/>
      <c r="E28" s="5" t="s">
        <v>113</v>
      </c>
      <c r="F28" s="5" t="s">
        <v>114</v>
      </c>
      <c r="G28" s="6" t="s">
        <v>115</v>
      </c>
      <c r="H28" s="7">
        <v>1</v>
      </c>
      <c r="I28" s="8">
        <v>43983</v>
      </c>
      <c r="J28" s="8">
        <v>44408</v>
      </c>
      <c r="K28" s="68">
        <f>(+J28-I28)/7</f>
        <v>60.714285714285715</v>
      </c>
      <c r="L28" s="160">
        <v>0</v>
      </c>
      <c r="M28" s="161">
        <f>IF(I28=0,0,+L28/H28)</f>
        <v>0</v>
      </c>
      <c r="N28" s="68">
        <f>+K28*M28</f>
        <v>0</v>
      </c>
      <c r="O28" s="68">
        <f>IF(J28&lt;=$D$10,N28,0)</f>
        <v>0</v>
      </c>
      <c r="P28" s="68">
        <f>IF($D$10&gt;=J28,K28,0)</f>
        <v>0</v>
      </c>
      <c r="Q28" s="162"/>
      <c r="R28" s="163"/>
      <c r="S28" s="164" t="s">
        <v>116</v>
      </c>
      <c r="T28" s="165" t="s">
        <v>126</v>
      </c>
      <c r="V28" s="217"/>
      <c r="W28" s="218"/>
    </row>
    <row r="29" spans="1:23" s="159" customFormat="1" ht="274.5" customHeight="1" thickBot="1">
      <c r="A29" s="167">
        <v>7</v>
      </c>
      <c r="B29" s="168" t="s">
        <v>117</v>
      </c>
      <c r="C29" s="169" t="s">
        <v>122</v>
      </c>
      <c r="D29" s="169" t="s">
        <v>118</v>
      </c>
      <c r="E29" s="9" t="s">
        <v>119</v>
      </c>
      <c r="F29" s="10" t="s">
        <v>114</v>
      </c>
      <c r="G29" s="11" t="s">
        <v>115</v>
      </c>
      <c r="H29" s="12">
        <v>1</v>
      </c>
      <c r="I29" s="13">
        <v>43983</v>
      </c>
      <c r="J29" s="13">
        <v>44408</v>
      </c>
      <c r="K29" s="170">
        <f>(+J29-I29)/7</f>
        <v>60.714285714285715</v>
      </c>
      <c r="L29" s="171">
        <v>0</v>
      </c>
      <c r="M29" s="172">
        <f>IF(I29=0,0,+L29/H29)</f>
        <v>0</v>
      </c>
      <c r="N29" s="173">
        <f>+K29*M29</f>
        <v>0</v>
      </c>
      <c r="O29" s="145">
        <f>IF(J29&lt;=$D$10,N29,0)</f>
        <v>0</v>
      </c>
      <c r="P29" s="145">
        <f>IF($D$10&gt;=J29,K29,0)</f>
        <v>0</v>
      </c>
      <c r="Q29" s="168"/>
      <c r="R29" s="168"/>
      <c r="S29" s="174" t="s">
        <v>116</v>
      </c>
      <c r="T29" s="175" t="s">
        <v>132</v>
      </c>
      <c r="V29" s="217"/>
      <c r="W29" s="218"/>
    </row>
    <row r="30" spans="1:21" s="185" customFormat="1" ht="18" customHeight="1">
      <c r="A30" s="176"/>
      <c r="B30" s="20"/>
      <c r="C30" s="177"/>
      <c r="D30" s="177"/>
      <c r="E30" s="177"/>
      <c r="F30" s="177"/>
      <c r="G30" s="177"/>
      <c r="H30" s="177"/>
      <c r="I30" s="177"/>
      <c r="J30" s="177"/>
      <c r="K30" s="178">
        <f>SUM(K14:K29)</f>
        <v>985.7142857142856</v>
      </c>
      <c r="L30" s="179"/>
      <c r="M30" s="180"/>
      <c r="N30" s="181">
        <f>SUM(N14:N29)</f>
        <v>181.15142857142854</v>
      </c>
      <c r="O30" s="181">
        <f>SUM(O14:O29)</f>
        <v>106.57142857142856</v>
      </c>
      <c r="P30" s="181">
        <f>SUM(P14:P29)</f>
        <v>173.1428571428571</v>
      </c>
      <c r="Q30" s="19"/>
      <c r="R30" s="19"/>
      <c r="S30" s="182"/>
      <c r="T30" s="183"/>
      <c r="U30" s="184"/>
    </row>
    <row r="31" spans="1:33" s="159" customFormat="1" ht="43.5" customHeight="1">
      <c r="A31" s="186"/>
      <c r="B31" s="187"/>
      <c r="C31" s="19"/>
      <c r="D31" s="19"/>
      <c r="E31" s="187"/>
      <c r="F31" s="188"/>
      <c r="G31" s="187"/>
      <c r="H31" s="19"/>
      <c r="I31" s="19"/>
      <c r="J31" s="187"/>
      <c r="K31" s="189"/>
      <c r="L31" s="190"/>
      <c r="M31" s="191"/>
      <c r="N31" s="189"/>
      <c r="O31" s="189"/>
      <c r="P31" s="189"/>
      <c r="Q31" s="19"/>
      <c r="R31" s="19"/>
      <c r="S31" s="192"/>
      <c r="T31" s="179"/>
      <c r="U31" s="193"/>
      <c r="V31" s="156"/>
      <c r="W31" s="156"/>
      <c r="X31" s="156"/>
      <c r="Y31" s="156"/>
      <c r="Z31" s="156"/>
      <c r="AA31" s="156"/>
      <c r="AB31" s="156"/>
      <c r="AC31" s="156"/>
      <c r="AD31" s="156"/>
      <c r="AE31" s="156"/>
      <c r="AF31" s="156"/>
      <c r="AG31" s="156"/>
    </row>
    <row r="32" spans="1:33" ht="18" customHeight="1">
      <c r="A32" s="194"/>
      <c r="B32" s="195"/>
      <c r="C32" s="19" t="s">
        <v>91</v>
      </c>
      <c r="D32" s="19"/>
      <c r="E32" s="223" t="s">
        <v>66</v>
      </c>
      <c r="F32" s="223"/>
      <c r="G32" s="195"/>
      <c r="H32" s="248" t="s">
        <v>92</v>
      </c>
      <c r="I32" s="248"/>
      <c r="J32" s="248"/>
      <c r="K32" s="248"/>
      <c r="L32" s="248"/>
      <c r="M32" s="248"/>
      <c r="N32" s="188"/>
      <c r="O32" s="188"/>
      <c r="P32" s="188"/>
      <c r="Q32" s="19"/>
      <c r="R32" s="19"/>
      <c r="S32" s="196"/>
      <c r="T32" s="179"/>
      <c r="U32" s="197"/>
      <c r="V32" s="19"/>
      <c r="W32" s="19"/>
      <c r="X32" s="19"/>
      <c r="Y32" s="19"/>
      <c r="Z32" s="19"/>
      <c r="AA32" s="19"/>
      <c r="AB32" s="19"/>
      <c r="AC32" s="19"/>
      <c r="AD32" s="19"/>
      <c r="AE32" s="19"/>
      <c r="AF32" s="19"/>
      <c r="AG32" s="19"/>
    </row>
    <row r="33" spans="1:33" s="185" customFormat="1" ht="18" customHeight="1">
      <c r="A33" s="176"/>
      <c r="B33" s="20"/>
      <c r="C33" s="177" t="s">
        <v>68</v>
      </c>
      <c r="D33" s="177"/>
      <c r="E33" s="224" t="s">
        <v>67</v>
      </c>
      <c r="F33" s="224"/>
      <c r="G33" s="20"/>
      <c r="H33" s="224" t="s">
        <v>59</v>
      </c>
      <c r="I33" s="224"/>
      <c r="J33" s="224"/>
      <c r="K33" s="224"/>
      <c r="L33" s="224"/>
      <c r="M33" s="224"/>
      <c r="N33" s="198"/>
      <c r="O33" s="198"/>
      <c r="P33" s="198"/>
      <c r="Q33" s="177"/>
      <c r="R33" s="177"/>
      <c r="S33" s="199"/>
      <c r="T33" s="200"/>
      <c r="U33" s="201"/>
      <c r="V33" s="177"/>
      <c r="W33" s="177"/>
      <c r="X33" s="177"/>
      <c r="Y33" s="177"/>
      <c r="Z33" s="177"/>
      <c r="AA33" s="177"/>
      <c r="AB33" s="177"/>
      <c r="AC33" s="177"/>
      <c r="AD33" s="177"/>
      <c r="AE33" s="177"/>
      <c r="AF33" s="177"/>
      <c r="AG33" s="177"/>
    </row>
    <row r="34" spans="1:33" s="159" customFormat="1" ht="43.5" customHeight="1">
      <c r="A34" s="186"/>
      <c r="B34" s="187"/>
      <c r="C34" s="19"/>
      <c r="D34" s="19"/>
      <c r="E34" s="195"/>
      <c r="F34" s="188"/>
      <c r="G34" s="195"/>
      <c r="H34" s="19"/>
      <c r="I34" s="19"/>
      <c r="J34" s="195"/>
      <c r="K34" s="188"/>
      <c r="L34" s="188"/>
      <c r="M34" s="180"/>
      <c r="N34" s="189"/>
      <c r="O34" s="189"/>
      <c r="P34" s="189"/>
      <c r="Q34" s="19"/>
      <c r="R34" s="19"/>
      <c r="S34" s="192"/>
      <c r="T34" s="179"/>
      <c r="U34" s="193"/>
      <c r="V34" s="156"/>
      <c r="W34" s="156"/>
      <c r="X34" s="156"/>
      <c r="Y34" s="156"/>
      <c r="Z34" s="156"/>
      <c r="AA34" s="156"/>
      <c r="AB34" s="156"/>
      <c r="AC34" s="156"/>
      <c r="AD34" s="156"/>
      <c r="AE34" s="156"/>
      <c r="AF34" s="156"/>
      <c r="AG34" s="156"/>
    </row>
    <row r="35" spans="1:33" ht="18" customHeight="1">
      <c r="A35" s="194"/>
      <c r="B35" s="195"/>
      <c r="C35" s="19" t="s">
        <v>93</v>
      </c>
      <c r="D35" s="19"/>
      <c r="E35" s="223" t="s">
        <v>60</v>
      </c>
      <c r="F35" s="223"/>
      <c r="G35" s="195"/>
      <c r="H35" s="223" t="s">
        <v>94</v>
      </c>
      <c r="I35" s="223"/>
      <c r="J35" s="223"/>
      <c r="K35" s="223"/>
      <c r="L35" s="223"/>
      <c r="M35" s="223"/>
      <c r="N35" s="188"/>
      <c r="O35" s="188"/>
      <c r="P35" s="188"/>
      <c r="Q35" s="19"/>
      <c r="R35" s="19"/>
      <c r="S35" s="196"/>
      <c r="T35" s="179"/>
      <c r="U35" s="197"/>
      <c r="V35" s="19"/>
      <c r="W35" s="19"/>
      <c r="X35" s="19"/>
      <c r="Y35" s="19"/>
      <c r="Z35" s="19"/>
      <c r="AA35" s="19"/>
      <c r="AB35" s="19"/>
      <c r="AC35" s="19"/>
      <c r="AD35" s="19"/>
      <c r="AE35" s="19"/>
      <c r="AF35" s="19"/>
      <c r="AG35" s="19"/>
    </row>
    <row r="36" spans="1:33" s="185" customFormat="1" ht="18" customHeight="1">
      <c r="A36" s="176"/>
      <c r="B36" s="20"/>
      <c r="C36" s="177" t="s">
        <v>72</v>
      </c>
      <c r="D36" s="177"/>
      <c r="E36" s="224" t="s">
        <v>61</v>
      </c>
      <c r="F36" s="224"/>
      <c r="G36" s="20"/>
      <c r="H36" s="224" t="s">
        <v>100</v>
      </c>
      <c r="I36" s="224"/>
      <c r="J36" s="224"/>
      <c r="K36" s="224"/>
      <c r="L36" s="224"/>
      <c r="M36" s="224"/>
      <c r="N36" s="198"/>
      <c r="O36" s="198"/>
      <c r="P36" s="198"/>
      <c r="Q36" s="177"/>
      <c r="R36" s="177"/>
      <c r="S36" s="199"/>
      <c r="T36" s="200"/>
      <c r="U36" s="201"/>
      <c r="V36" s="177"/>
      <c r="W36" s="177"/>
      <c r="X36" s="177"/>
      <c r="Y36" s="177"/>
      <c r="Z36" s="177"/>
      <c r="AA36" s="177"/>
      <c r="AB36" s="177"/>
      <c r="AC36" s="177"/>
      <c r="AD36" s="177"/>
      <c r="AE36" s="177"/>
      <c r="AF36" s="177"/>
      <c r="AG36" s="177"/>
    </row>
    <row r="37" spans="1:33" s="159" customFormat="1" ht="43.5" customHeight="1">
      <c r="A37" s="186"/>
      <c r="B37" s="187"/>
      <c r="C37" s="19"/>
      <c r="D37" s="19"/>
      <c r="E37" s="195"/>
      <c r="F37" s="188"/>
      <c r="G37" s="195"/>
      <c r="H37" s="19"/>
      <c r="I37" s="19"/>
      <c r="J37" s="195"/>
      <c r="K37" s="188"/>
      <c r="L37" s="188"/>
      <c r="M37" s="180"/>
      <c r="N37" s="189"/>
      <c r="O37" s="189"/>
      <c r="P37" s="189"/>
      <c r="Q37" s="19"/>
      <c r="R37" s="19"/>
      <c r="S37" s="192"/>
      <c r="T37" s="179"/>
      <c r="U37" s="193"/>
      <c r="V37" s="156"/>
      <c r="W37" s="156"/>
      <c r="X37" s="156"/>
      <c r="Y37" s="156"/>
      <c r="Z37" s="156"/>
      <c r="AA37" s="156"/>
      <c r="AB37" s="156"/>
      <c r="AC37" s="156"/>
      <c r="AD37" s="156"/>
      <c r="AE37" s="156"/>
      <c r="AF37" s="156"/>
      <c r="AG37" s="156"/>
    </row>
    <row r="38" spans="1:33" ht="18" customHeight="1">
      <c r="A38" s="194"/>
      <c r="B38" s="195"/>
      <c r="C38" s="202" t="s">
        <v>62</v>
      </c>
      <c r="D38" s="19"/>
      <c r="E38" s="223" t="s">
        <v>96</v>
      </c>
      <c r="F38" s="223"/>
      <c r="G38" s="195"/>
      <c r="H38" s="223" t="s">
        <v>95</v>
      </c>
      <c r="I38" s="223"/>
      <c r="J38" s="223"/>
      <c r="K38" s="223"/>
      <c r="L38" s="223"/>
      <c r="M38" s="223"/>
      <c r="N38" s="188"/>
      <c r="O38" s="188"/>
      <c r="P38" s="188"/>
      <c r="Q38" s="19"/>
      <c r="R38" s="19"/>
      <c r="S38" s="196"/>
      <c r="T38" s="179"/>
      <c r="U38" s="197"/>
      <c r="V38" s="19"/>
      <c r="W38" s="19"/>
      <c r="X38" s="19"/>
      <c r="Y38" s="19"/>
      <c r="Z38" s="19"/>
      <c r="AA38" s="19"/>
      <c r="AB38" s="19"/>
      <c r="AC38" s="19"/>
      <c r="AD38" s="19"/>
      <c r="AE38" s="19"/>
      <c r="AF38" s="19"/>
      <c r="AG38" s="19"/>
    </row>
    <row r="39" spans="1:33" s="185" customFormat="1" ht="18" customHeight="1">
      <c r="A39" s="176"/>
      <c r="B39" s="20"/>
      <c r="C39" s="177" t="s">
        <v>63</v>
      </c>
      <c r="D39" s="177"/>
      <c r="E39" s="224" t="s">
        <v>64</v>
      </c>
      <c r="F39" s="224"/>
      <c r="G39" s="20"/>
      <c r="H39" s="224" t="s">
        <v>65</v>
      </c>
      <c r="I39" s="224"/>
      <c r="J39" s="224"/>
      <c r="K39" s="224"/>
      <c r="L39" s="224"/>
      <c r="M39" s="224"/>
      <c r="N39" s="18"/>
      <c r="O39" s="18"/>
      <c r="P39" s="18"/>
      <c r="Q39" s="18"/>
      <c r="R39" s="18"/>
      <c r="S39" s="203"/>
      <c r="T39" s="200"/>
      <c r="U39" s="201"/>
      <c r="V39" s="177"/>
      <c r="W39" s="177"/>
      <c r="X39" s="177"/>
      <c r="Y39" s="177"/>
      <c r="Z39" s="177"/>
      <c r="AA39" s="177"/>
      <c r="AB39" s="177"/>
      <c r="AC39" s="177"/>
      <c r="AD39" s="177"/>
      <c r="AE39" s="177"/>
      <c r="AF39" s="177"/>
      <c r="AG39" s="177"/>
    </row>
    <row r="40" spans="1:33" s="185" customFormat="1" ht="18" customHeight="1">
      <c r="A40" s="176"/>
      <c r="B40" s="20"/>
      <c r="C40" s="224"/>
      <c r="D40" s="224"/>
      <c r="E40" s="177"/>
      <c r="F40" s="177"/>
      <c r="G40" s="20"/>
      <c r="H40" s="177"/>
      <c r="I40" s="18"/>
      <c r="J40" s="18"/>
      <c r="K40" s="18"/>
      <c r="L40" s="18"/>
      <c r="M40" s="18"/>
      <c r="N40" s="198"/>
      <c r="O40" s="198"/>
      <c r="P40" s="198"/>
      <c r="Q40" s="177"/>
      <c r="R40" s="177"/>
      <c r="S40" s="199"/>
      <c r="T40" s="200"/>
      <c r="U40" s="201"/>
      <c r="V40" s="177"/>
      <c r="W40" s="177"/>
      <c r="X40" s="177"/>
      <c r="Y40" s="177"/>
      <c r="Z40" s="177"/>
      <c r="AA40" s="177"/>
      <c r="AB40" s="177"/>
      <c r="AC40" s="177"/>
      <c r="AD40" s="177"/>
      <c r="AE40" s="177"/>
      <c r="AF40" s="177"/>
      <c r="AG40" s="177"/>
    </row>
    <row r="41" spans="1:33" s="185" customFormat="1" ht="15" customHeight="1">
      <c r="A41" s="176"/>
      <c r="B41" s="20"/>
      <c r="C41" s="18"/>
      <c r="D41" s="18"/>
      <c r="E41" s="177"/>
      <c r="F41" s="177"/>
      <c r="G41" s="20"/>
      <c r="H41" s="177"/>
      <c r="I41" s="18"/>
      <c r="J41" s="18"/>
      <c r="K41" s="18"/>
      <c r="L41" s="18"/>
      <c r="M41" s="18"/>
      <c r="N41" s="198"/>
      <c r="O41" s="198"/>
      <c r="P41" s="198"/>
      <c r="Q41" s="177"/>
      <c r="R41" s="177"/>
      <c r="S41" s="199"/>
      <c r="T41" s="200"/>
      <c r="U41" s="201"/>
      <c r="V41" s="177"/>
      <c r="W41" s="177"/>
      <c r="X41" s="177"/>
      <c r="Y41" s="177"/>
      <c r="Z41" s="177"/>
      <c r="AA41" s="177"/>
      <c r="AB41" s="177"/>
      <c r="AC41" s="177"/>
      <c r="AD41" s="177"/>
      <c r="AE41" s="177"/>
      <c r="AF41" s="177"/>
      <c r="AG41" s="177"/>
    </row>
    <row r="42" spans="1:33" s="159" customFormat="1" ht="18.75" customHeight="1" hidden="1" thickBot="1">
      <c r="A42" s="237" t="s">
        <v>49</v>
      </c>
      <c r="B42" s="238"/>
      <c r="C42" s="238"/>
      <c r="D42" s="238"/>
      <c r="E42" s="238"/>
      <c r="F42" s="238"/>
      <c r="G42" s="238"/>
      <c r="H42" s="238"/>
      <c r="I42" s="238"/>
      <c r="J42" s="238"/>
      <c r="K42" s="238"/>
      <c r="L42" s="239"/>
      <c r="M42" s="204"/>
      <c r="N42" s="156"/>
      <c r="O42" s="156"/>
      <c r="P42" s="156"/>
      <c r="Q42" s="19"/>
      <c r="R42" s="19"/>
      <c r="S42" s="192"/>
      <c r="T42" s="179"/>
      <c r="U42" s="193"/>
      <c r="V42" s="156"/>
      <c r="W42" s="156"/>
      <c r="X42" s="156"/>
      <c r="Y42" s="156"/>
      <c r="Z42" s="156"/>
      <c r="AA42" s="156"/>
      <c r="AB42" s="156"/>
      <c r="AC42" s="156"/>
      <c r="AD42" s="156"/>
      <c r="AE42" s="156"/>
      <c r="AF42" s="156"/>
      <c r="AG42" s="156"/>
    </row>
    <row r="43" spans="1:33" ht="18.75" customHeight="1" hidden="1" thickBot="1">
      <c r="A43" s="240" t="s">
        <v>50</v>
      </c>
      <c r="B43" s="241"/>
      <c r="C43" s="241"/>
      <c r="D43" s="241"/>
      <c r="E43" s="241"/>
      <c r="F43" s="241"/>
      <c r="G43" s="241"/>
      <c r="H43" s="241"/>
      <c r="I43" s="241"/>
      <c r="J43" s="241"/>
      <c r="K43" s="241"/>
      <c r="L43" s="242"/>
      <c r="M43" s="205"/>
      <c r="N43" s="19"/>
      <c r="O43" s="19"/>
      <c r="P43" s="19"/>
      <c r="Q43" s="19"/>
      <c r="R43" s="19"/>
      <c r="S43" s="196"/>
      <c r="T43" s="179"/>
      <c r="U43" s="197"/>
      <c r="V43" s="19"/>
      <c r="W43" s="19"/>
      <c r="X43" s="19"/>
      <c r="Y43" s="19"/>
      <c r="Z43" s="19"/>
      <c r="AA43" s="19"/>
      <c r="AB43" s="19"/>
      <c r="AC43" s="19"/>
      <c r="AD43" s="19"/>
      <c r="AE43" s="19"/>
      <c r="AF43" s="19"/>
      <c r="AG43" s="19"/>
    </row>
    <row r="44" spans="1:23" ht="18.75" customHeight="1" hidden="1">
      <c r="A44" s="243" t="s">
        <v>51</v>
      </c>
      <c r="B44" s="244"/>
      <c r="C44" s="244"/>
      <c r="D44" s="244"/>
      <c r="E44" s="244"/>
      <c r="F44" s="244"/>
      <c r="G44" s="244"/>
      <c r="H44" s="244"/>
      <c r="I44" s="245"/>
      <c r="J44" s="221" t="s">
        <v>52</v>
      </c>
      <c r="K44" s="222"/>
      <c r="L44" s="206">
        <f>+P30</f>
        <v>173.1428571428571</v>
      </c>
      <c r="M44" s="205"/>
      <c r="N44" s="19"/>
      <c r="O44" s="19"/>
      <c r="P44" s="19"/>
      <c r="Q44" s="19"/>
      <c r="R44" s="19"/>
      <c r="S44" s="196"/>
      <c r="T44" s="179"/>
      <c r="U44" s="207"/>
      <c r="V44" s="15"/>
      <c r="W44" s="15"/>
    </row>
    <row r="45" spans="1:23" ht="18.75" customHeight="1" hidden="1" thickBot="1">
      <c r="A45" s="257" t="s">
        <v>53</v>
      </c>
      <c r="B45" s="258"/>
      <c r="C45" s="258"/>
      <c r="D45" s="258"/>
      <c r="E45" s="258"/>
      <c r="F45" s="258"/>
      <c r="G45" s="258"/>
      <c r="H45" s="258"/>
      <c r="I45" s="259"/>
      <c r="J45" s="260" t="s">
        <v>54</v>
      </c>
      <c r="K45" s="261"/>
      <c r="L45" s="208">
        <f>+K30</f>
        <v>985.7142857142856</v>
      </c>
      <c r="M45" s="205"/>
      <c r="N45" s="19"/>
      <c r="O45" s="19"/>
      <c r="P45" s="19"/>
      <c r="Q45" s="19"/>
      <c r="R45" s="19"/>
      <c r="S45" s="196"/>
      <c r="T45" s="179"/>
      <c r="U45" s="207"/>
      <c r="V45" s="15"/>
      <c r="W45" s="15"/>
    </row>
    <row r="46" spans="1:23" ht="24.75" customHeight="1" hidden="1">
      <c r="A46" s="262" t="s">
        <v>55</v>
      </c>
      <c r="B46" s="263"/>
      <c r="C46" s="263"/>
      <c r="D46" s="263"/>
      <c r="E46" s="263"/>
      <c r="F46" s="263"/>
      <c r="G46" s="263"/>
      <c r="H46" s="263"/>
      <c r="I46" s="264"/>
      <c r="J46" s="221" t="s">
        <v>56</v>
      </c>
      <c r="K46" s="222"/>
      <c r="L46" s="209">
        <f>IF(O30=0,0,+O30/L44)</f>
        <v>0.6155115511551156</v>
      </c>
      <c r="M46" s="205"/>
      <c r="N46" s="19"/>
      <c r="O46" s="19"/>
      <c r="P46" s="19"/>
      <c r="Q46" s="19"/>
      <c r="R46" s="19"/>
      <c r="S46" s="196"/>
      <c r="T46" s="179"/>
      <c r="U46" s="207"/>
      <c r="V46" s="15"/>
      <c r="W46" s="15"/>
    </row>
    <row r="47" spans="1:23" ht="24.75" customHeight="1" hidden="1" thickBot="1">
      <c r="A47" s="265" t="s">
        <v>57</v>
      </c>
      <c r="B47" s="266"/>
      <c r="C47" s="266"/>
      <c r="D47" s="266"/>
      <c r="E47" s="266"/>
      <c r="F47" s="266"/>
      <c r="G47" s="266"/>
      <c r="H47" s="266"/>
      <c r="I47" s="267"/>
      <c r="J47" s="260" t="s">
        <v>58</v>
      </c>
      <c r="K47" s="261"/>
      <c r="L47" s="210">
        <f>IF(N30=0,0,+N30/L45)</f>
        <v>0.1837768115942029</v>
      </c>
      <c r="M47" s="211"/>
      <c r="N47" s="212"/>
      <c r="O47" s="212"/>
      <c r="P47" s="212"/>
      <c r="Q47" s="19"/>
      <c r="R47" s="19"/>
      <c r="S47" s="196"/>
      <c r="T47" s="179"/>
      <c r="U47" s="207"/>
      <c r="V47" s="15"/>
      <c r="W47" s="15"/>
    </row>
    <row r="48" spans="1:20" ht="10.5" customHeight="1" thickBot="1">
      <c r="A48" s="24"/>
      <c r="B48" s="25"/>
      <c r="C48" s="26"/>
      <c r="D48" s="26"/>
      <c r="E48" s="26"/>
      <c r="F48" s="26"/>
      <c r="G48" s="26"/>
      <c r="H48" s="26"/>
      <c r="I48" s="26"/>
      <c r="J48" s="26"/>
      <c r="K48" s="26"/>
      <c r="L48" s="27"/>
      <c r="M48" s="213"/>
      <c r="N48" s="26"/>
      <c r="O48" s="26"/>
      <c r="P48" s="26"/>
      <c r="Q48" s="26"/>
      <c r="R48" s="26"/>
      <c r="S48" s="214"/>
      <c r="T48" s="179"/>
    </row>
  </sheetData>
  <sheetProtection/>
  <mergeCells count="92">
    <mergeCell ref="V14:V20"/>
    <mergeCell ref="W14:W20"/>
    <mergeCell ref="A14:A15"/>
    <mergeCell ref="B14:B15"/>
    <mergeCell ref="C14:C15"/>
    <mergeCell ref="D14:D15"/>
    <mergeCell ref="E14:E15"/>
    <mergeCell ref="S14:S15"/>
    <mergeCell ref="A16:A18"/>
    <mergeCell ref="B16:B18"/>
    <mergeCell ref="C16:C18"/>
    <mergeCell ref="D16:D18"/>
    <mergeCell ref="E16:E18"/>
    <mergeCell ref="S16:S18"/>
    <mergeCell ref="A19:A20"/>
    <mergeCell ref="M11:P11"/>
    <mergeCell ref="M12:M13"/>
    <mergeCell ref="D12:D13"/>
    <mergeCell ref="E12:E13"/>
    <mergeCell ref="A12:A13"/>
    <mergeCell ref="B12:B13"/>
    <mergeCell ref="C12:C13"/>
    <mergeCell ref="F12:F13"/>
    <mergeCell ref="A10:C10"/>
    <mergeCell ref="A7:S7"/>
    <mergeCell ref="A8:S8"/>
    <mergeCell ref="A9:C9"/>
    <mergeCell ref="M9:P9"/>
    <mergeCell ref="M10:P10"/>
    <mergeCell ref="A1:S1"/>
    <mergeCell ref="A2:S2"/>
    <mergeCell ref="A3:S3"/>
    <mergeCell ref="A4:S4"/>
    <mergeCell ref="A6:S6"/>
    <mergeCell ref="A5:F5"/>
    <mergeCell ref="K5:S5"/>
    <mergeCell ref="T12:T13"/>
    <mergeCell ref="Q12:R12"/>
    <mergeCell ref="G12:G13"/>
    <mergeCell ref="L12:L13"/>
    <mergeCell ref="P12:P13"/>
    <mergeCell ref="H12:H13"/>
    <mergeCell ref="I12:I13"/>
    <mergeCell ref="J12:J13"/>
    <mergeCell ref="K12:K13"/>
    <mergeCell ref="O12:O13"/>
    <mergeCell ref="N12:N13"/>
    <mergeCell ref="S12:S13"/>
    <mergeCell ref="A45:I45"/>
    <mergeCell ref="J45:K45"/>
    <mergeCell ref="A46:I46"/>
    <mergeCell ref="J46:K46"/>
    <mergeCell ref="A47:I47"/>
    <mergeCell ref="J47:K47"/>
    <mergeCell ref="E32:F32"/>
    <mergeCell ref="H32:M32"/>
    <mergeCell ref="E33:F33"/>
    <mergeCell ref="H33:M33"/>
    <mergeCell ref="W23:W25"/>
    <mergeCell ref="V23:V25"/>
    <mergeCell ref="E23:E24"/>
    <mergeCell ref="S19:S20"/>
    <mergeCell ref="A21:G21"/>
    <mergeCell ref="A22:G22"/>
    <mergeCell ref="E19:E20"/>
    <mergeCell ref="A27:A28"/>
    <mergeCell ref="B27:B28"/>
    <mergeCell ref="C27:C28"/>
    <mergeCell ref="D27:D28"/>
    <mergeCell ref="A23:A24"/>
    <mergeCell ref="B23:B24"/>
    <mergeCell ref="C23:C24"/>
    <mergeCell ref="D23:D24"/>
    <mergeCell ref="B19:B20"/>
    <mergeCell ref="C19:C20"/>
    <mergeCell ref="D19:D20"/>
    <mergeCell ref="V28:V29"/>
    <mergeCell ref="W28:W29"/>
    <mergeCell ref="A26:G26"/>
    <mergeCell ref="J44:K44"/>
    <mergeCell ref="E38:F38"/>
    <mergeCell ref="E39:F39"/>
    <mergeCell ref="C40:D40"/>
    <mergeCell ref="H38:M38"/>
    <mergeCell ref="H39:M39"/>
    <mergeCell ref="A42:L42"/>
    <mergeCell ref="A43:L43"/>
    <mergeCell ref="A44:I44"/>
    <mergeCell ref="E35:F35"/>
    <mergeCell ref="E36:F36"/>
    <mergeCell ref="H35:M35"/>
    <mergeCell ref="H36:M36"/>
  </mergeCells>
  <printOptions horizontalCentered="1"/>
  <pageMargins left="0.2362204724409449" right="0.1968503937007874" top="0.44" bottom="0.31496062992125984" header="0" footer="0"/>
  <pageSetup fitToHeight="4" horizontalDpi="600" verticalDpi="600" orientation="landscape" paperSize="14" scale="53" r:id="rId2"/>
  <headerFooter alignWithMargins="0">
    <oddFooter>&amp;C&amp;9Página &amp;P de &amp;N</oddFooter>
  </headerFooter>
  <rowBreaks count="2" manualBreakCount="2">
    <brk id="15" max="19" man="1"/>
    <brk id="21"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fernando rodriguez pinzon</cp:lastModifiedBy>
  <cp:lastPrinted>2020-07-28T15:25:30Z</cp:lastPrinted>
  <dcterms:created xsi:type="dcterms:W3CDTF">2003-11-14T08:59:56Z</dcterms:created>
  <dcterms:modified xsi:type="dcterms:W3CDTF">2020-09-10T14:55:03Z</dcterms:modified>
  <cp:category/>
  <cp:version/>
  <cp:contentType/>
  <cp:contentStatus/>
</cp:coreProperties>
</file>